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190AFC1A-7CFE-4142-BA8F-8887B0AA976E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Global" sheetId="1" r:id="rId1"/>
    <sheet name="1°college" sheetId="2" r:id="rId2"/>
    <sheet name="2023" sheetId="15" r:id="rId3"/>
    <sheet name="2°college" sheetId="4" r:id="rId4"/>
    <sheet name="3°colleg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7" i="4" l="1"/>
  <c r="K73" i="2"/>
  <c r="F56" i="2"/>
  <c r="R68" i="15"/>
  <c r="R69" i="15"/>
  <c r="F53" i="4" l="1"/>
  <c r="F72" i="2"/>
  <c r="F8" i="2"/>
  <c r="F15" i="4"/>
  <c r="F21" i="2"/>
  <c r="N41" i="15"/>
  <c r="O41" i="15"/>
  <c r="P41" i="15"/>
  <c r="K41" i="15"/>
  <c r="R60" i="15"/>
  <c r="L50" i="6"/>
  <c r="K52" i="15"/>
  <c r="R52" i="15" s="1"/>
  <c r="K53" i="15"/>
  <c r="R53" i="15" s="1"/>
  <c r="K54" i="15"/>
  <c r="R54" i="15" s="1"/>
  <c r="K55" i="15"/>
  <c r="R55" i="15" s="1"/>
  <c r="K56" i="15"/>
  <c r="R56" i="15" s="1"/>
  <c r="K68" i="15"/>
  <c r="K69" i="15"/>
  <c r="K70" i="15"/>
  <c r="R71" i="15" s="1"/>
  <c r="K37" i="15"/>
  <c r="R37" i="15" s="1"/>
  <c r="K38" i="15"/>
  <c r="R38" i="15" s="1"/>
  <c r="K39" i="15"/>
  <c r="R39" i="15" s="1"/>
  <c r="K40" i="15"/>
  <c r="K66" i="15"/>
  <c r="R40" i="15" s="1"/>
  <c r="K67" i="15"/>
  <c r="R66" i="15" s="1"/>
  <c r="K71" i="15"/>
  <c r="R67" i="15" s="1"/>
  <c r="F3" i="2"/>
  <c r="I67" i="4"/>
  <c r="A9" i="1" s="1"/>
  <c r="F59" i="4"/>
  <c r="F45" i="2"/>
  <c r="O19" i="15"/>
  <c r="F48" i="2"/>
  <c r="P43" i="15"/>
  <c r="P35" i="15"/>
  <c r="O37" i="15"/>
  <c r="P37" i="15"/>
  <c r="O38" i="15"/>
  <c r="P38" i="15"/>
  <c r="O39" i="15"/>
  <c r="P39" i="15"/>
  <c r="O40" i="15"/>
  <c r="P40" i="15"/>
  <c r="O66" i="15"/>
  <c r="P66" i="15"/>
  <c r="O67" i="15"/>
  <c r="P67" i="15"/>
  <c r="O71" i="15"/>
  <c r="P71" i="15"/>
  <c r="P36" i="15"/>
  <c r="F69" i="2"/>
  <c r="O70" i="15"/>
  <c r="N70" i="15"/>
  <c r="E70" i="15"/>
  <c r="O69" i="15"/>
  <c r="N69" i="15"/>
  <c r="E69" i="15"/>
  <c r="O68" i="15"/>
  <c r="N68" i="15"/>
  <c r="E68" i="15"/>
  <c r="O56" i="15"/>
  <c r="N56" i="15"/>
  <c r="E56" i="15"/>
  <c r="O55" i="15"/>
  <c r="N55" i="15"/>
  <c r="E55" i="15"/>
  <c r="O54" i="15"/>
  <c r="N54" i="15"/>
  <c r="E54" i="15"/>
  <c r="O53" i="15"/>
  <c r="N53" i="15"/>
  <c r="E53" i="15"/>
  <c r="O52" i="15"/>
  <c r="N52" i="15"/>
  <c r="E52" i="15"/>
  <c r="E71" i="15"/>
  <c r="N66" i="15"/>
  <c r="N67" i="15"/>
  <c r="N71" i="15"/>
  <c r="E66" i="15"/>
  <c r="E67" i="15"/>
  <c r="N40" i="15"/>
  <c r="E40" i="15"/>
  <c r="N39" i="15"/>
  <c r="E39" i="15"/>
  <c r="N38" i="15"/>
  <c r="E38" i="15"/>
  <c r="N37" i="15"/>
  <c r="E37" i="15"/>
  <c r="O36" i="15"/>
  <c r="N36" i="15"/>
  <c r="K36" i="15"/>
  <c r="R36" i="15" s="1"/>
  <c r="E36" i="15"/>
  <c r="O35" i="15"/>
  <c r="N35" i="15"/>
  <c r="K35" i="15"/>
  <c r="R35" i="15" s="1"/>
  <c r="E35" i="15"/>
  <c r="F50" i="4"/>
  <c r="F16" i="2"/>
  <c r="R26" i="15"/>
  <c r="K19" i="15"/>
  <c r="R19" i="15" s="1"/>
  <c r="K20" i="15"/>
  <c r="K21" i="15"/>
  <c r="K73" i="15"/>
  <c r="K22" i="15"/>
  <c r="K23" i="15"/>
  <c r="K24" i="15"/>
  <c r="R24" i="15" s="1"/>
  <c r="K18" i="15"/>
  <c r="R18" i="15" s="1"/>
  <c r="K7" i="15"/>
  <c r="R7" i="15" s="1"/>
  <c r="K8" i="15"/>
  <c r="R8" i="15" s="1"/>
  <c r="K9" i="15"/>
  <c r="R9" i="15" s="1"/>
  <c r="K43" i="15"/>
  <c r="R43" i="15" s="1"/>
  <c r="K10" i="15"/>
  <c r="R10" i="15" s="1"/>
  <c r="K11" i="15"/>
  <c r="R11" i="15" s="1"/>
  <c r="K6" i="15"/>
  <c r="R6" i="15" s="1"/>
  <c r="T23" i="4"/>
  <c r="T38" i="2"/>
  <c r="O6" i="15"/>
  <c r="O7" i="15"/>
  <c r="O8" i="15"/>
  <c r="O9" i="15"/>
  <c r="O43" i="15"/>
  <c r="N6" i="15"/>
  <c r="N7" i="15"/>
  <c r="N8" i="15"/>
  <c r="N9" i="15"/>
  <c r="N43" i="15"/>
  <c r="N18" i="15"/>
  <c r="O18" i="15"/>
  <c r="N19" i="15"/>
  <c r="N20" i="15"/>
  <c r="O20" i="15"/>
  <c r="N21" i="15"/>
  <c r="O21" i="15"/>
  <c r="N73" i="15"/>
  <c r="O73" i="15"/>
  <c r="N24" i="15"/>
  <c r="O24" i="15"/>
  <c r="E24" i="15"/>
  <c r="E23" i="15"/>
  <c r="E22" i="15"/>
  <c r="E73" i="15"/>
  <c r="E21" i="15"/>
  <c r="E20" i="15"/>
  <c r="E19" i="15"/>
  <c r="E18" i="15"/>
  <c r="O10" i="15"/>
  <c r="N10" i="15"/>
  <c r="O11" i="15"/>
  <c r="N11" i="15"/>
  <c r="F52" i="4"/>
  <c r="F62" i="2"/>
  <c r="E43" i="15"/>
  <c r="E7" i="15"/>
  <c r="E8" i="15"/>
  <c r="E9" i="15"/>
  <c r="E10" i="15"/>
  <c r="E11" i="15"/>
  <c r="E12" i="15"/>
  <c r="E6" i="15"/>
  <c r="F7" i="4"/>
  <c r="F55" i="2"/>
  <c r="F59" i="2"/>
  <c r="F18" i="2"/>
  <c r="F53" i="2"/>
  <c r="F28" i="2"/>
  <c r="F54" i="4"/>
  <c r="R7" i="2"/>
  <c r="E7" i="1"/>
  <c r="F67" i="2"/>
  <c r="I73" i="2"/>
  <c r="A7" i="1" s="1"/>
  <c r="N73" i="2"/>
  <c r="K7" i="1" s="1"/>
  <c r="N67" i="4"/>
  <c r="K9" i="1" s="1"/>
  <c r="M73" i="2"/>
  <c r="I7" i="1" s="1"/>
  <c r="L73" i="2"/>
  <c r="G7" i="1" s="1"/>
  <c r="J73" i="2"/>
  <c r="C7" i="1" s="1"/>
  <c r="A11" i="1"/>
  <c r="J67" i="4"/>
  <c r="C9" i="1" s="1"/>
  <c r="M50" i="6"/>
  <c r="C11" i="1" s="1"/>
  <c r="K67" i="4"/>
  <c r="E9" i="1" s="1"/>
  <c r="G9" i="1"/>
  <c r="O50" i="6"/>
  <c r="G11" i="1"/>
  <c r="M67" i="4"/>
  <c r="I9" i="1" s="1"/>
  <c r="I11" i="1"/>
  <c r="F8" i="4"/>
  <c r="I6" i="6"/>
  <c r="Q50" i="6"/>
  <c r="P50" i="6"/>
  <c r="N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F66" i="4"/>
  <c r="F65" i="4"/>
  <c r="F64" i="4"/>
  <c r="F63" i="4"/>
  <c r="F62" i="4"/>
  <c r="F61" i="4"/>
  <c r="F60" i="4"/>
  <c r="F58" i="4"/>
  <c r="F57" i="4"/>
  <c r="F56" i="4"/>
  <c r="F55" i="4"/>
  <c r="F47" i="4"/>
  <c r="F46" i="4"/>
  <c r="F17" i="4"/>
  <c r="F36" i="4"/>
  <c r="F23" i="4"/>
  <c r="F14" i="4"/>
  <c r="F51" i="4"/>
  <c r="F13" i="4"/>
  <c r="F18" i="4"/>
  <c r="F20" i="4"/>
  <c r="F38" i="4"/>
  <c r="F49" i="4"/>
  <c r="F4" i="4"/>
  <c r="F16" i="4"/>
  <c r="F26" i="4"/>
  <c r="F45" i="4"/>
  <c r="F34" i="4"/>
  <c r="F43" i="4"/>
  <c r="F42" i="4"/>
  <c r="F32" i="4"/>
  <c r="F31" i="4"/>
  <c r="F30" i="4"/>
  <c r="F28" i="4"/>
  <c r="F27" i="4"/>
  <c r="F25" i="4"/>
  <c r="F19" i="4"/>
  <c r="F33" i="4"/>
  <c r="F41" i="4"/>
  <c r="F11" i="4"/>
  <c r="F10" i="4"/>
  <c r="F9" i="4"/>
  <c r="F12" i="4"/>
  <c r="F24" i="4"/>
  <c r="F6" i="4"/>
  <c r="F3" i="4"/>
  <c r="F5" i="4"/>
  <c r="F44" i="4"/>
  <c r="F39" i="4"/>
  <c r="F35" i="4"/>
  <c r="F37" i="4"/>
  <c r="F48" i="4"/>
  <c r="F40" i="4"/>
  <c r="F22" i="4"/>
  <c r="F21" i="4"/>
  <c r="F31" i="2"/>
  <c r="F4" i="2"/>
  <c r="F33" i="2"/>
  <c r="F9" i="2"/>
  <c r="F34" i="2"/>
  <c r="F20" i="2"/>
  <c r="F27" i="2"/>
  <c r="F6" i="2"/>
  <c r="F24" i="2"/>
  <c r="F42" i="2"/>
  <c r="F51" i="2"/>
  <c r="F68" i="2"/>
  <c r="F60" i="2"/>
  <c r="F11" i="2"/>
  <c r="F65" i="2"/>
  <c r="F61" i="2"/>
  <c r="F52" i="2"/>
  <c r="F49" i="2"/>
  <c r="F47" i="2"/>
  <c r="F46" i="2"/>
  <c r="F44" i="2"/>
  <c r="F43" i="2"/>
  <c r="F41" i="2"/>
  <c r="F36" i="2"/>
  <c r="F32" i="2"/>
  <c r="F30" i="2"/>
  <c r="F25" i="2"/>
  <c r="F50" i="2"/>
  <c r="F26" i="2"/>
  <c r="F19" i="2"/>
  <c r="F17" i="2"/>
  <c r="F14" i="2"/>
  <c r="F12" i="2"/>
  <c r="F10" i="2"/>
  <c r="F39" i="2"/>
  <c r="F54" i="2"/>
  <c r="F15" i="2"/>
  <c r="F7" i="2"/>
  <c r="F5" i="2"/>
  <c r="F22" i="2"/>
  <c r="F38" i="2"/>
  <c r="F29" i="2"/>
  <c r="F40" i="2"/>
  <c r="F58" i="2"/>
  <c r="F13" i="2"/>
  <c r="F57" i="2"/>
  <c r="F71" i="2"/>
  <c r="F66" i="2"/>
  <c r="F64" i="2"/>
  <c r="F23" i="2"/>
  <c r="F37" i="2"/>
  <c r="F35" i="2"/>
  <c r="Q41" i="15" l="1"/>
  <c r="Q38" i="15"/>
  <c r="Q43" i="15"/>
  <c r="Q40" i="15"/>
  <c r="Q66" i="15"/>
  <c r="Q39" i="15"/>
  <c r="Q19" i="15"/>
  <c r="K12" i="15"/>
  <c r="R12" i="15"/>
  <c r="Q8" i="15"/>
  <c r="Q23" i="15"/>
  <c r="R23" i="15" s="1"/>
  <c r="Q37" i="15"/>
  <c r="Q7" i="15"/>
  <c r="Q22" i="15"/>
  <c r="R22" i="15" s="1"/>
  <c r="Q35" i="15"/>
  <c r="Q71" i="15"/>
  <c r="Q67" i="15"/>
  <c r="Q36" i="15"/>
  <c r="Q54" i="15"/>
  <c r="Q52" i="15"/>
  <c r="Q9" i="15"/>
  <c r="M11" i="1"/>
  <c r="B11" i="1" s="1"/>
  <c r="Q11" i="15"/>
  <c r="Q70" i="15"/>
  <c r="Q68" i="15"/>
  <c r="Q73" i="15"/>
  <c r="R73" i="15" s="1"/>
  <c r="Q69" i="15"/>
  <c r="Q56" i="15"/>
  <c r="Q55" i="15"/>
  <c r="Q53" i="15"/>
  <c r="Q24" i="15"/>
  <c r="Q21" i="15"/>
  <c r="R21" i="15" s="1"/>
  <c r="Q10" i="15"/>
  <c r="Q20" i="15"/>
  <c r="R20" i="15" s="1"/>
  <c r="Q18" i="15"/>
  <c r="Q6" i="15"/>
  <c r="E13" i="1"/>
  <c r="E20" i="1" s="1"/>
  <c r="G13" i="1"/>
  <c r="G20" i="1" s="1"/>
  <c r="K13" i="1"/>
  <c r="I13" i="1"/>
  <c r="I20" i="1" s="1"/>
  <c r="A13" i="1"/>
  <c r="A20" i="1" s="1"/>
  <c r="M7" i="1"/>
  <c r="H7" i="1" s="1"/>
  <c r="M9" i="1"/>
  <c r="C13" i="1"/>
  <c r="Q12" i="15" l="1"/>
  <c r="Q61" i="15"/>
  <c r="R28" i="15"/>
  <c r="J11" i="1"/>
  <c r="H11" i="1"/>
  <c r="D11" i="1"/>
  <c r="Q26" i="15"/>
  <c r="D7" i="1"/>
  <c r="F7" i="1"/>
  <c r="B7" i="1"/>
  <c r="C20" i="1"/>
  <c r="Q13" i="1"/>
  <c r="F9" i="1"/>
  <c r="B9" i="1"/>
  <c r="M13" i="1"/>
  <c r="C15" i="1" s="1"/>
  <c r="J9" i="1"/>
  <c r="H9" i="1"/>
  <c r="D9" i="1"/>
  <c r="Q11" i="1" l="1"/>
  <c r="Q7" i="1"/>
  <c r="Q9" i="1"/>
  <c r="K15" i="1"/>
  <c r="A15" i="1"/>
  <c r="G15" i="1"/>
  <c r="I15" i="1"/>
  <c r="E15" i="1"/>
  <c r="K20" i="1"/>
  <c r="I22" i="1" l="1"/>
  <c r="E22" i="1"/>
  <c r="G22" i="1"/>
  <c r="A22" i="1"/>
  <c r="C22" i="1"/>
  <c r="AD47" i="15"/>
  <c r="AD47" i="15" a="1"/>
  <c r="R42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<sst xmlns="http://schemas.openxmlformats.org/spreadsheetml/2006/main" count="588" uniqueCount="293">
  <si>
    <t>USINE</t>
  </si>
  <si>
    <t>DATE</t>
  </si>
  <si>
    <t>Nombre</t>
  </si>
  <si>
    <t>%</t>
  </si>
  <si>
    <t>Type</t>
  </si>
  <si>
    <t>Durée</t>
  </si>
  <si>
    <t>CFTC</t>
  </si>
  <si>
    <t>CFDT</t>
  </si>
  <si>
    <t>CGT</t>
  </si>
  <si>
    <t>FO</t>
  </si>
  <si>
    <t>CGC</t>
  </si>
  <si>
    <t>Independants</t>
  </si>
  <si>
    <t>inscrits</t>
  </si>
  <si>
    <t>Votants</t>
  </si>
  <si>
    <t>Exprimés</t>
  </si>
  <si>
    <t>Elections</t>
  </si>
  <si>
    <t>Etablissement ARGIS</t>
  </si>
  <si>
    <t>CSE</t>
  </si>
  <si>
    <t>Banon Fromagerie</t>
  </si>
  <si>
    <t>Bayeux</t>
  </si>
  <si>
    <t>CFTC-10</t>
  </si>
  <si>
    <t>CGT-20</t>
  </si>
  <si>
    <t>Bondues</t>
  </si>
  <si>
    <t>DU</t>
  </si>
  <si>
    <t>FO+13</t>
  </si>
  <si>
    <t xml:space="preserve">Bouvron </t>
  </si>
  <si>
    <t>CE</t>
  </si>
  <si>
    <t>BPA</t>
  </si>
  <si>
    <t>Cesson logistique</t>
  </si>
  <si>
    <t>Charchigné</t>
  </si>
  <si>
    <t>Clecy</t>
  </si>
  <si>
    <t>Clermont</t>
  </si>
  <si>
    <t>Collecte de sarrebourg</t>
  </si>
  <si>
    <t>CORCIEUX</t>
  </si>
  <si>
    <t xml:space="preserve">Craon </t>
  </si>
  <si>
    <t>Societé Fromagere de Loubressac</t>
  </si>
  <si>
    <t>Domfront</t>
  </si>
  <si>
    <t>Haute  Savoie Fromagere</t>
  </si>
  <si>
    <t>Eteaux fromagere</t>
  </si>
  <si>
    <t>Isigny Beurriere</t>
  </si>
  <si>
    <t>JLB</t>
  </si>
  <si>
    <t>Lactalis Bourgbarre</t>
  </si>
  <si>
    <t>Lactalis Logistique Laval</t>
  </si>
  <si>
    <t>Lacto serum Verdun</t>
  </si>
  <si>
    <t>LAVAL LNUF</t>
  </si>
  <si>
    <t>Laval logistique thiais</t>
  </si>
  <si>
    <t>Les vergers de chateaubourg</t>
  </si>
  <si>
    <t>L'etoile de Quercy</t>
  </si>
  <si>
    <t>L'étoile deu vercors</t>
  </si>
  <si>
    <t>L'Hermitage</t>
  </si>
  <si>
    <t>LNS TORCE</t>
  </si>
  <si>
    <t>Lons le saulnier fromagere</t>
  </si>
  <si>
    <t>Lucciana Fromagere</t>
  </si>
  <si>
    <t>DUP</t>
  </si>
  <si>
    <t>MARCILLAT LOULANS</t>
  </si>
  <si>
    <t>Mayenne</t>
  </si>
  <si>
    <t xml:space="preserve">Montauban  laitiere </t>
  </si>
  <si>
    <t>Monteyral</t>
  </si>
  <si>
    <t xml:space="preserve">Orbec fromagere </t>
  </si>
  <si>
    <t>Petit fayt BEURRE</t>
  </si>
  <si>
    <t>CGT -8</t>
  </si>
  <si>
    <t xml:space="preserve">Pochat fromagere </t>
  </si>
  <si>
    <t>Pontivy</t>
  </si>
  <si>
    <t>CFDT +69</t>
  </si>
  <si>
    <t>FO +49</t>
  </si>
  <si>
    <t>Pyrenefrom</t>
  </si>
  <si>
    <t>Raival</t>
  </si>
  <si>
    <t xml:space="preserve">Retiers beurriere </t>
  </si>
  <si>
    <t>BELIGNEUX CASTELLI</t>
  </si>
  <si>
    <t xml:space="preserve">Retiers laitiere </t>
  </si>
  <si>
    <t xml:space="preserve">Riblaire fromagere </t>
  </si>
  <si>
    <t>RIOM</t>
  </si>
  <si>
    <t>Rodez</t>
  </si>
  <si>
    <t>Rognac</t>
  </si>
  <si>
    <t>ROQUEFORT</t>
  </si>
  <si>
    <t>Rouvroy</t>
  </si>
  <si>
    <t>SA Balluteaud Emballages</t>
  </si>
  <si>
    <t>CFDT -16</t>
  </si>
  <si>
    <t>Saint Florent</t>
  </si>
  <si>
    <t>cse</t>
  </si>
  <si>
    <t>Saint Georges  Le massegros</t>
  </si>
  <si>
    <t>Saint Vulbas</t>
  </si>
  <si>
    <t>SAS fromagere verdier</t>
  </si>
  <si>
    <t>SAS WALCHLI</t>
  </si>
  <si>
    <t>Societe laitiere de haute savoie</t>
  </si>
  <si>
    <t>Solaipa vimoutiers</t>
  </si>
  <si>
    <t>SPLO</t>
  </si>
  <si>
    <t>Graindorge Fromagerie du Plessis</t>
  </si>
  <si>
    <t>Graindorge Livarot</t>
  </si>
  <si>
    <t xml:space="preserve">St Bonnet fromagere </t>
  </si>
  <si>
    <t xml:space="preserve">Ste Cécile fromagere </t>
  </si>
  <si>
    <t>Transports Guy Robin</t>
  </si>
  <si>
    <t>Vercel Fromagerie</t>
  </si>
  <si>
    <t>Societé Laitiere de Vitré</t>
  </si>
  <si>
    <t>CFTDT=</t>
  </si>
  <si>
    <t>cftc</t>
  </si>
  <si>
    <t>St Just Fromagerie</t>
  </si>
  <si>
    <t>Xertigny fromagere</t>
  </si>
  <si>
    <t>Z Lanquetot</t>
  </si>
  <si>
    <t>GLOBAL</t>
  </si>
  <si>
    <t>Autres</t>
  </si>
  <si>
    <t>Total</t>
  </si>
  <si>
    <t>1°College</t>
  </si>
  <si>
    <t>2°College</t>
  </si>
  <si>
    <t>3°College</t>
  </si>
  <si>
    <t>Sans roquefort</t>
  </si>
  <si>
    <t xml:space="preserve"> </t>
  </si>
  <si>
    <t>TEAM DRAKKAR</t>
  </si>
  <si>
    <t>2018/2020</t>
  </si>
  <si>
    <t>2022/2023</t>
  </si>
  <si>
    <t>College 1</t>
  </si>
  <si>
    <t>College 2</t>
  </si>
  <si>
    <t>College 3</t>
  </si>
  <si>
    <t>Voix</t>
  </si>
  <si>
    <t>% Lactalis</t>
  </si>
  <si>
    <t>ORBEC</t>
  </si>
  <si>
    <t>Jean Jacques</t>
  </si>
  <si>
    <t>Fouquerant</t>
  </si>
  <si>
    <t>Christophe</t>
  </si>
  <si>
    <t>Dastain</t>
  </si>
  <si>
    <t>Isigny</t>
  </si>
  <si>
    <t>Aurelie</t>
  </si>
  <si>
    <t>Besnard</t>
  </si>
  <si>
    <t xml:space="preserve">Maxime </t>
  </si>
  <si>
    <t>Jouin</t>
  </si>
  <si>
    <t>Livarot</t>
  </si>
  <si>
    <t xml:space="preserve">Laurent </t>
  </si>
  <si>
    <t>Patrie</t>
  </si>
  <si>
    <t>Georges</t>
  </si>
  <si>
    <t>Le Guen</t>
  </si>
  <si>
    <t>Adeline</t>
  </si>
  <si>
    <t>Samson</t>
  </si>
  <si>
    <t>Fromagerie du Plessis</t>
  </si>
  <si>
    <t>Jerome</t>
  </si>
  <si>
    <t>Canu</t>
  </si>
  <si>
    <t xml:space="preserve">Francois </t>
  </si>
  <si>
    <t>Pourpoint</t>
  </si>
  <si>
    <t>Angelique</t>
  </si>
  <si>
    <t>Royer</t>
  </si>
  <si>
    <t>TEAM BROCELIANDE</t>
  </si>
  <si>
    <t>HTG</t>
  </si>
  <si>
    <t>Thierry</t>
  </si>
  <si>
    <t>Peschard</t>
  </si>
  <si>
    <t>Olivier</t>
  </si>
  <si>
    <t>Redoute</t>
  </si>
  <si>
    <t>Eric</t>
  </si>
  <si>
    <t>Colombel</t>
  </si>
  <si>
    <t>Bourgbarré</t>
  </si>
  <si>
    <t>Magaly</t>
  </si>
  <si>
    <t>Leblanc</t>
  </si>
  <si>
    <t>Gimbert</t>
  </si>
  <si>
    <t>From Retiers</t>
  </si>
  <si>
    <t>Mickael</t>
  </si>
  <si>
    <t>Desance</t>
  </si>
  <si>
    <t>Chateaubourg</t>
  </si>
  <si>
    <t>Retiers Lait</t>
  </si>
  <si>
    <t xml:space="preserve">Lise </t>
  </si>
  <si>
    <t>Reauté</t>
  </si>
  <si>
    <t>Retiers Beurre</t>
  </si>
  <si>
    <t>Emmanuel</t>
  </si>
  <si>
    <t>Maloeuvre</t>
  </si>
  <si>
    <t>Vitré</t>
  </si>
  <si>
    <t>Jean Marc</t>
  </si>
  <si>
    <t>Carrera</t>
  </si>
  <si>
    <t>Franck</t>
  </si>
  <si>
    <t>Cadel</t>
  </si>
  <si>
    <t>TEAM ANJOU</t>
  </si>
  <si>
    <t>Arnauld</t>
  </si>
  <si>
    <t>Laborne</t>
  </si>
  <si>
    <t>Alan</t>
  </si>
  <si>
    <t>Brault</t>
  </si>
  <si>
    <t>UES Craon</t>
  </si>
  <si>
    <t>Romain</t>
  </si>
  <si>
    <t>Breton</t>
  </si>
  <si>
    <t>?</t>
  </si>
  <si>
    <t>Veronique</t>
  </si>
  <si>
    <t>Elie</t>
  </si>
  <si>
    <t>David</t>
  </si>
  <si>
    <t>Gasnier</t>
  </si>
  <si>
    <t>LECOQ</t>
  </si>
  <si>
    <t>Cathelyne</t>
  </si>
  <si>
    <t>Fouassier</t>
  </si>
  <si>
    <t xml:space="preserve">Stephane </t>
  </si>
  <si>
    <t>Moreau</t>
  </si>
  <si>
    <t>Riblaire</t>
  </si>
  <si>
    <t>Sylvia</t>
  </si>
  <si>
    <t>Luneau</t>
  </si>
  <si>
    <t>Clement</t>
  </si>
  <si>
    <t>Sauvetre</t>
  </si>
  <si>
    <t>LNS</t>
  </si>
  <si>
    <t>Corinne</t>
  </si>
  <si>
    <t>Gouesse</t>
  </si>
  <si>
    <t>Aude</t>
  </si>
  <si>
    <t>Charrier</t>
  </si>
  <si>
    <t>Laurent</t>
  </si>
  <si>
    <t>Mezerette</t>
  </si>
  <si>
    <t>Stephane</t>
  </si>
  <si>
    <t>Dany</t>
  </si>
  <si>
    <t>Anne</t>
  </si>
  <si>
    <t>Patricia</t>
  </si>
  <si>
    <t>Picale</t>
  </si>
  <si>
    <t>Precillia</t>
  </si>
  <si>
    <t>Regis</t>
  </si>
  <si>
    <t>Lepellerin</t>
  </si>
  <si>
    <t>Solenne</t>
  </si>
  <si>
    <t>Martin</t>
  </si>
  <si>
    <t>TEAM EST</t>
  </si>
  <si>
    <t>Walchli</t>
  </si>
  <si>
    <t>Patrick</t>
  </si>
  <si>
    <t>Pichot</t>
  </si>
  <si>
    <t>Montauban</t>
  </si>
  <si>
    <t>Besançon</t>
  </si>
  <si>
    <t>Eteaux</t>
  </si>
  <si>
    <t>Nicolas</t>
  </si>
  <si>
    <t>Kago</t>
  </si>
  <si>
    <t>Denoncourt</t>
  </si>
  <si>
    <t>Idris</t>
  </si>
  <si>
    <t>Celik</t>
  </si>
  <si>
    <t>Vercel</t>
  </si>
  <si>
    <t>Frederic</t>
  </si>
  <si>
    <t>Boyer</t>
  </si>
  <si>
    <t>TEAM TRANSPORT</t>
  </si>
  <si>
    <t>LAVAL Logistique</t>
  </si>
  <si>
    <t>Masson</t>
  </si>
  <si>
    <t>Guy Robin</t>
  </si>
  <si>
    <t>Sylvain</t>
  </si>
  <si>
    <t>Delahaie</t>
  </si>
  <si>
    <t xml:space="preserve">Laura </t>
  </si>
  <si>
    <t>Saillant</t>
  </si>
  <si>
    <t>Philippe</t>
  </si>
  <si>
    <t>Mouleyre</t>
  </si>
  <si>
    <t>Castelli</t>
  </si>
  <si>
    <t>Rodriguez</t>
  </si>
  <si>
    <t>Thiais</t>
  </si>
  <si>
    <t>Marco</t>
  </si>
  <si>
    <t>PINTO DOS REIS</t>
  </si>
  <si>
    <t>Aymina</t>
  </si>
  <si>
    <t>Samba</t>
  </si>
  <si>
    <t>Monteyral Logistique</t>
  </si>
  <si>
    <t>Cesson</t>
  </si>
  <si>
    <t>Annie</t>
  </si>
  <si>
    <t>Roinson</t>
  </si>
  <si>
    <t>José</t>
  </si>
  <si>
    <t>Kakulé</t>
  </si>
  <si>
    <t>CGT-8</t>
  </si>
  <si>
    <t>F0 +7</t>
  </si>
  <si>
    <t>Bouvron</t>
  </si>
  <si>
    <t>Cesson Logistique</t>
  </si>
  <si>
    <t>Corcieux</t>
  </si>
  <si>
    <t>Craon</t>
  </si>
  <si>
    <t>Laval  Logistique</t>
  </si>
  <si>
    <t>Laval LNUF</t>
  </si>
  <si>
    <t>L'hermitage</t>
  </si>
  <si>
    <t>Monttayral</t>
  </si>
  <si>
    <t>Petit Fayt Beurre</t>
  </si>
  <si>
    <t>FO-15</t>
  </si>
  <si>
    <t>CGT+12</t>
  </si>
  <si>
    <t>CGC +3</t>
  </si>
  <si>
    <t>CFDT +18</t>
  </si>
  <si>
    <t>FO+9</t>
  </si>
  <si>
    <t>Retiers Beurriere</t>
  </si>
  <si>
    <t>Retiers Fromagere</t>
  </si>
  <si>
    <t>Retiers Laitieres</t>
  </si>
  <si>
    <t>Roquefort</t>
  </si>
  <si>
    <t>CFDT+1</t>
  </si>
  <si>
    <t>Saint Maclou</t>
  </si>
  <si>
    <t>SAS Les Vergers de Chateaubourg</t>
  </si>
  <si>
    <t>SNC Societé fromagere de st Bonnet</t>
  </si>
  <si>
    <t>Societe fromagere d'eteaux</t>
  </si>
  <si>
    <t>ST FLORENT</t>
  </si>
  <si>
    <t>St georges Le Massegros</t>
  </si>
  <si>
    <t>Thias Logistique</t>
  </si>
  <si>
    <t xml:space="preserve"> Societé Laitiere de Vitré</t>
  </si>
  <si>
    <t>Xertigny</t>
  </si>
  <si>
    <t>GRAINDORGE Fromagerie du Plessis</t>
  </si>
  <si>
    <t>Lons le Saulnier</t>
  </si>
  <si>
    <t>GRAINDORGE Livarot</t>
  </si>
  <si>
    <t>SOLAIPA Vimoutiers</t>
  </si>
  <si>
    <t>St Just</t>
  </si>
  <si>
    <t>Riom</t>
  </si>
  <si>
    <t>3° College</t>
  </si>
  <si>
    <t>Societe fromagere Retiers</t>
  </si>
  <si>
    <t>roquefort</t>
  </si>
  <si>
    <t>corcieux</t>
  </si>
  <si>
    <t>Hermitage</t>
  </si>
  <si>
    <t>retiers beurriere</t>
  </si>
  <si>
    <t>retiers laitiere</t>
  </si>
  <si>
    <t>Chateaubourg Les vergers</t>
  </si>
  <si>
    <t>Petit fayt</t>
  </si>
  <si>
    <t>Societe laitiere de vitré</t>
  </si>
  <si>
    <t>LAVAL LOGISTIQUE</t>
  </si>
  <si>
    <t>LNUF LAVAL</t>
  </si>
  <si>
    <t>Societé Fromagere de Clecy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</si>
</sst>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"/>
  </numFmts>
  <fonts count="16" x14ac:knownFonts="1">
    <font>
      <sz val="11"/>
      <color rgb="FF000000"/>
      <name val="Calibri"/>
      <family val="2"/>
      <charset val="1"/>
    </font>
    <font>
      <sz val="12"/>
      <color rgb="FF0D0D0D"/>
      <name val="Calibri"/>
      <family val="2"/>
      <charset val="1"/>
    </font>
    <font>
      <b/>
      <sz val="12"/>
      <color rgb="FF0D0D0D"/>
      <name val="Calibri"/>
      <family val="2"/>
      <charset val="1"/>
    </font>
    <font>
      <sz val="14"/>
      <color rgb="FF0D0D0D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24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22"/>
      <color rgb="FF000000"/>
      <name val="Calibri"/>
      <family val="2"/>
    </font>
    <font>
      <sz val="11"/>
      <color theme="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charset val="1"/>
    </font>
    <font>
      <sz val="11"/>
      <color theme="0"/>
      <name val="Calibri"/>
      <family val="2"/>
    </font>
    <font>
      <b/>
      <sz val="28"/>
      <color rgb="FF0D0D0D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FFC000"/>
        <bgColor rgb="FFFFCC00"/>
      </patternFill>
    </fill>
    <fill>
      <patternFill patternType="solid">
        <fgColor rgb="FF8EB4E3"/>
        <bgColor rgb="FF99CCFF"/>
      </patternFill>
    </fill>
    <fill>
      <patternFill patternType="solid">
        <fgColor rgb="FFFAC090"/>
        <bgColor rgb="FFE6B9B8"/>
      </patternFill>
    </fill>
    <fill>
      <patternFill patternType="solid">
        <fgColor rgb="FFD99694"/>
        <bgColor rgb="FFFF9999"/>
      </patternFill>
    </fill>
    <fill>
      <patternFill patternType="solid">
        <fgColor rgb="FFE6B9B8"/>
        <bgColor rgb="FFFAC090"/>
      </patternFill>
    </fill>
    <fill>
      <patternFill patternType="solid">
        <fgColor rgb="FFD7E4BD"/>
        <bgColor rgb="FFC6D9F1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C6D9F1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5" xfId="0" applyFont="1" applyBorder="1"/>
    <xf numFmtId="0" fontId="0" fillId="0" borderId="9" xfId="0" applyBorder="1"/>
    <xf numFmtId="0" fontId="0" fillId="0" borderId="10" xfId="0" applyBorder="1"/>
    <xf numFmtId="0" fontId="0" fillId="0" borderId="3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3" xfId="0" applyBorder="1"/>
    <xf numFmtId="164" fontId="0" fillId="0" borderId="11" xfId="0" applyNumberFormat="1" applyBorder="1"/>
    <xf numFmtId="0" fontId="0" fillId="0" borderId="8" xfId="0" applyBorder="1"/>
    <xf numFmtId="0" fontId="5" fillId="0" borderId="6" xfId="0" applyFont="1" applyBorder="1"/>
    <xf numFmtId="0" fontId="5" fillId="0" borderId="13" xfId="0" applyFont="1" applyBorder="1"/>
    <xf numFmtId="0" fontId="0" fillId="0" borderId="0" xfId="0" applyAlignment="1">
      <alignment horizontal="center"/>
    </xf>
    <xf numFmtId="0" fontId="7" fillId="0" borderId="6" xfId="0" applyFont="1" applyBorder="1"/>
    <xf numFmtId="0" fontId="8" fillId="0" borderId="9" xfId="0" applyFont="1" applyBorder="1"/>
    <xf numFmtId="0" fontId="8" fillId="0" borderId="10" xfId="0" applyFont="1" applyBorder="1"/>
    <xf numFmtId="0" fontId="8" fillId="0" borderId="0" xfId="0" applyFont="1"/>
    <xf numFmtId="0" fontId="7" fillId="0" borderId="13" xfId="0" applyFont="1" applyBorder="1"/>
    <xf numFmtId="0" fontId="8" fillId="0" borderId="11" xfId="0" applyFont="1" applyBorder="1"/>
    <xf numFmtId="0" fontId="8" fillId="0" borderId="12" xfId="0" applyFont="1" applyBorder="1"/>
    <xf numFmtId="0" fontId="8" fillId="0" borderId="8" xfId="0" applyFont="1" applyBorder="1" applyAlignment="1">
      <alignment horizontal="left"/>
    </xf>
    <xf numFmtId="0" fontId="8" fillId="0" borderId="8" xfId="0" applyFont="1" applyBorder="1"/>
    <xf numFmtId="1" fontId="8" fillId="0" borderId="11" xfId="0" applyNumberFormat="1" applyFont="1" applyBorder="1"/>
    <xf numFmtId="0" fontId="8" fillId="0" borderId="3" xfId="0" applyFont="1" applyBorder="1"/>
    <xf numFmtId="0" fontId="8" fillId="11" borderId="11" xfId="0" applyFont="1" applyFill="1" applyBorder="1"/>
    <xf numFmtId="0" fontId="8" fillId="10" borderId="11" xfId="0" applyFont="1" applyFill="1" applyBorder="1"/>
    <xf numFmtId="0" fontId="9" fillId="9" borderId="11" xfId="0" applyFont="1" applyFill="1" applyBorder="1"/>
    <xf numFmtId="0" fontId="8" fillId="8" borderId="3" xfId="0" applyFont="1" applyFill="1" applyBorder="1"/>
    <xf numFmtId="0" fontId="8" fillId="12" borderId="8" xfId="0" applyFont="1" applyFill="1" applyBorder="1"/>
    <xf numFmtId="0" fontId="8" fillId="11" borderId="3" xfId="0" applyFont="1" applyFill="1" applyBorder="1"/>
    <xf numFmtId="0" fontId="8" fillId="10" borderId="3" xfId="0" applyFont="1" applyFill="1" applyBorder="1"/>
    <xf numFmtId="0" fontId="9" fillId="9" borderId="3" xfId="0" applyFont="1" applyFill="1" applyBorder="1"/>
    <xf numFmtId="0" fontId="8" fillId="11" borderId="0" xfId="0" applyFont="1" applyFill="1"/>
    <xf numFmtId="0" fontId="8" fillId="10" borderId="0" xfId="0" applyFont="1" applyFill="1"/>
    <xf numFmtId="0" fontId="8" fillId="8" borderId="0" xfId="0" applyFont="1" applyFill="1"/>
    <xf numFmtId="0" fontId="9" fillId="9" borderId="0" xfId="0" applyFont="1" applyFill="1"/>
    <xf numFmtId="0" fontId="8" fillId="0" borderId="5" xfId="0" applyFont="1" applyBorder="1"/>
    <xf numFmtId="0" fontId="0" fillId="13" borderId="8" xfId="0" applyFill="1" applyBorder="1"/>
    <xf numFmtId="0" fontId="0" fillId="13" borderId="3" xfId="0" applyFill="1" applyBorder="1" applyAlignment="1">
      <alignment horizontal="center"/>
    </xf>
    <xf numFmtId="0" fontId="0" fillId="13" borderId="3" xfId="0" applyFill="1" applyBorder="1"/>
    <xf numFmtId="164" fontId="0" fillId="13" borderId="11" xfId="0" applyNumberFormat="1" applyFill="1" applyBorder="1"/>
    <xf numFmtId="0" fontId="0" fillId="13" borderId="0" xfId="0" applyFill="1"/>
    <xf numFmtId="0" fontId="0" fillId="14" borderId="11" xfId="0" applyFill="1" applyBorder="1"/>
    <xf numFmtId="0" fontId="0" fillId="14" borderId="3" xfId="0" applyFill="1" applyBorder="1"/>
    <xf numFmtId="0" fontId="0" fillId="14" borderId="0" xfId="0" applyFill="1"/>
    <xf numFmtId="0" fontId="0" fillId="15" borderId="11" xfId="0" applyFill="1" applyBorder="1"/>
    <xf numFmtId="0" fontId="0" fillId="15" borderId="3" xfId="0" applyFill="1" applyBorder="1"/>
    <xf numFmtId="0" fontId="0" fillId="15" borderId="0" xfId="0" applyFill="1"/>
    <xf numFmtId="0" fontId="0" fillId="9" borderId="11" xfId="0" applyFill="1" applyBorder="1"/>
    <xf numFmtId="0" fontId="0" fillId="9" borderId="3" xfId="0" applyFill="1" applyBorder="1"/>
    <xf numFmtId="0" fontId="0" fillId="9" borderId="0" xfId="0" applyFill="1"/>
    <xf numFmtId="0" fontId="0" fillId="16" borderId="3" xfId="0" applyFill="1" applyBorder="1"/>
    <xf numFmtId="0" fontId="0" fillId="16" borderId="0" xfId="0" applyFill="1"/>
    <xf numFmtId="0" fontId="8" fillId="9" borderId="0" xfId="0" applyFont="1" applyFill="1"/>
    <xf numFmtId="0" fontId="8" fillId="17" borderId="3" xfId="0" applyFont="1" applyFill="1" applyBorder="1"/>
    <xf numFmtId="0" fontId="8" fillId="20" borderId="8" xfId="0" applyFont="1" applyFill="1" applyBorder="1"/>
    <xf numFmtId="0" fontId="8" fillId="20" borderId="3" xfId="0" applyFont="1" applyFill="1" applyBorder="1"/>
    <xf numFmtId="1" fontId="8" fillId="20" borderId="11" xfId="0" applyNumberFormat="1" applyFont="1" applyFill="1" applyBorder="1"/>
    <xf numFmtId="0" fontId="8" fillId="20" borderId="8" xfId="0" applyFont="1" applyFill="1" applyBorder="1" applyAlignment="1">
      <alignment horizontal="left"/>
    </xf>
    <xf numFmtId="0" fontId="8" fillId="21" borderId="8" xfId="0" applyFont="1" applyFill="1" applyBorder="1"/>
    <xf numFmtId="0" fontId="8" fillId="21" borderId="3" xfId="0" applyFont="1" applyFill="1" applyBorder="1"/>
    <xf numFmtId="1" fontId="8" fillId="21" borderId="11" xfId="0" applyNumberFormat="1" applyFont="1" applyFill="1" applyBorder="1"/>
    <xf numFmtId="0" fontId="8" fillId="20" borderId="8" xfId="0" applyFont="1" applyFill="1" applyBorder="1" applyAlignment="1">
      <alignment horizontal="left" wrapText="1"/>
    </xf>
    <xf numFmtId="0" fontId="0" fillId="22" borderId="0" xfId="0" applyFill="1"/>
    <xf numFmtId="0" fontId="0" fillId="22" borderId="3" xfId="0" applyFill="1" applyBorder="1"/>
    <xf numFmtId="0" fontId="8" fillId="8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11" borderId="11" xfId="0" applyFont="1" applyFill="1" applyBorder="1" applyAlignment="1">
      <alignment horizontal="center"/>
    </xf>
    <xf numFmtId="0" fontId="8" fillId="10" borderId="11" xfId="0" applyFont="1" applyFill="1" applyBorder="1" applyAlignment="1">
      <alignment horizontal="center"/>
    </xf>
    <xf numFmtId="0" fontId="9" fillId="9" borderId="11" xfId="0" applyFont="1" applyFill="1" applyBorder="1" applyAlignment="1">
      <alignment horizontal="center"/>
    </xf>
    <xf numFmtId="0" fontId="9" fillId="0" borderId="3" xfId="0" applyFont="1" applyBorder="1"/>
    <xf numFmtId="0" fontId="0" fillId="20" borderId="3" xfId="0" applyFill="1" applyBorder="1"/>
    <xf numFmtId="0" fontId="0" fillId="20" borderId="0" xfId="0" applyFill="1"/>
    <xf numFmtId="0" fontId="11" fillId="21" borderId="0" xfId="0" applyFont="1" applyFill="1"/>
    <xf numFmtId="165" fontId="0" fillId="13" borderId="3" xfId="0" applyNumberFormat="1" applyFill="1" applyBorder="1"/>
    <xf numFmtId="0" fontId="0" fillId="0" borderId="14" xfId="0" applyBorder="1"/>
    <xf numFmtId="1" fontId="8" fillId="0" borderId="0" xfId="0" applyNumberFormat="1" applyFont="1"/>
    <xf numFmtId="0" fontId="8" fillId="21" borderId="0" xfId="0" applyFont="1" applyFill="1"/>
    <xf numFmtId="1" fontId="8" fillId="21" borderId="0" xfId="0" applyNumberFormat="1" applyFont="1" applyFill="1"/>
    <xf numFmtId="0" fontId="9" fillId="21" borderId="0" xfId="0" applyFont="1" applyFill="1"/>
    <xf numFmtId="0" fontId="12" fillId="21" borderId="0" xfId="0" applyFont="1" applyFill="1"/>
    <xf numFmtId="0" fontId="13" fillId="21" borderId="0" xfId="0" applyFont="1" applyFill="1"/>
    <xf numFmtId="0" fontId="12" fillId="21" borderId="3" xfId="0" applyFont="1" applyFill="1" applyBorder="1"/>
    <xf numFmtId="0" fontId="12" fillId="22" borderId="3" xfId="0" applyFont="1" applyFill="1" applyBorder="1"/>
    <xf numFmtId="0" fontId="11" fillId="21" borderId="3" xfId="0" applyFont="1" applyFill="1" applyBorder="1"/>
    <xf numFmtId="0" fontId="13" fillId="21" borderId="3" xfId="0" applyFont="1" applyFill="1" applyBorder="1"/>
    <xf numFmtId="0" fontId="13" fillId="22" borderId="3" xfId="0" applyFont="1" applyFill="1" applyBorder="1"/>
    <xf numFmtId="0" fontId="12" fillId="20" borderId="3" xfId="0" applyFont="1" applyFill="1" applyBorder="1"/>
    <xf numFmtId="0" fontId="12" fillId="23" borderId="3" xfId="0" applyFont="1" applyFill="1" applyBorder="1"/>
    <xf numFmtId="0" fontId="12" fillId="15" borderId="3" xfId="0" applyFont="1" applyFill="1" applyBorder="1"/>
    <xf numFmtId="0" fontId="12" fillId="24" borderId="3" xfId="0" applyFont="1" applyFill="1" applyBorder="1"/>
    <xf numFmtId="0" fontId="0" fillId="24" borderId="0" xfId="0" applyFill="1"/>
    <xf numFmtId="0" fontId="13" fillId="20" borderId="3" xfId="0" applyFont="1" applyFill="1" applyBorder="1"/>
    <xf numFmtId="0" fontId="13" fillId="15" borderId="3" xfId="0" applyFont="1" applyFill="1" applyBorder="1"/>
    <xf numFmtId="0" fontId="13" fillId="9" borderId="3" xfId="0" applyFont="1" applyFill="1" applyBorder="1"/>
    <xf numFmtId="0" fontId="11" fillId="9" borderId="3" xfId="0" applyFont="1" applyFill="1" applyBorder="1"/>
    <xf numFmtId="0" fontId="13" fillId="22" borderId="0" xfId="0" applyFont="1" applyFill="1"/>
    <xf numFmtId="0" fontId="11" fillId="9" borderId="0" xfId="0" applyFont="1" applyFill="1"/>
    <xf numFmtId="0" fontId="13" fillId="24" borderId="0" xfId="0" applyFont="1" applyFill="1"/>
    <xf numFmtId="0" fontId="13" fillId="15" borderId="0" xfId="0" applyFont="1" applyFill="1"/>
    <xf numFmtId="0" fontId="12" fillId="22" borderId="0" xfId="0" applyFont="1" applyFill="1"/>
    <xf numFmtId="0" fontId="0" fillId="22" borderId="8" xfId="0" applyFill="1" applyBorder="1"/>
    <xf numFmtId="0" fontId="0" fillId="20" borderId="8" xfId="0" applyFill="1" applyBorder="1"/>
    <xf numFmtId="0" fontId="11" fillId="20" borderId="0" xfId="0" applyFont="1" applyFill="1"/>
    <xf numFmtId="0" fontId="14" fillId="9" borderId="3" xfId="0" applyFont="1" applyFill="1" applyBorder="1"/>
    <xf numFmtId="0" fontId="13" fillId="20" borderId="0" xfId="0" applyFont="1" applyFill="1"/>
    <xf numFmtId="0" fontId="12" fillId="20" borderId="0" xfId="0" applyFont="1" applyFill="1"/>
    <xf numFmtId="0" fontId="8" fillId="8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11" borderId="3" xfId="0" applyFont="1" applyFill="1" applyBorder="1" applyAlignment="1">
      <alignment horizontal="center"/>
    </xf>
    <xf numFmtId="0" fontId="8" fillId="10" borderId="3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164" fontId="1" fillId="4" borderId="3" xfId="0" applyNumberFormat="1" applyFont="1" applyFill="1" applyBorder="1" applyAlignment="1">
      <alignment horizontal="center"/>
    </xf>
    <xf numFmtId="164" fontId="1" fillId="5" borderId="3" xfId="0" applyNumberFormat="1" applyFont="1" applyFill="1" applyBorder="1" applyAlignment="1">
      <alignment horizontal="center"/>
    </xf>
    <xf numFmtId="164" fontId="1" fillId="6" borderId="3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/>
    </xf>
    <xf numFmtId="164" fontId="1" fillId="7" borderId="3" xfId="0" applyNumberFormat="1" applyFont="1" applyFill="1" applyBorder="1" applyAlignment="1">
      <alignment horizontal="center"/>
    </xf>
    <xf numFmtId="1" fontId="3" fillId="4" borderId="3" xfId="0" applyNumberFormat="1" applyFont="1" applyFill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7" borderId="0" xfId="0" applyNumberFormat="1" applyFont="1" applyFill="1" applyAlignment="1">
      <alignment horizontal="center"/>
    </xf>
    <xf numFmtId="164" fontId="1" fillId="18" borderId="3" xfId="0" applyNumberFormat="1" applyFont="1" applyFill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5" borderId="3" xfId="0" applyNumberFormat="1" applyFont="1" applyFill="1" applyBorder="1" applyAlignment="1">
      <alignment horizontal="center"/>
    </xf>
    <xf numFmtId="1" fontId="1" fillId="6" borderId="3" xfId="0" applyNumberFormat="1" applyFont="1" applyFill="1" applyBorder="1" applyAlignment="1">
      <alignment horizontal="center"/>
    </xf>
    <xf numFmtId="1" fontId="1" fillId="7" borderId="3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10" borderId="3" xfId="0" applyNumberFormat="1" applyFont="1" applyFill="1" applyBorder="1" applyAlignment="1">
      <alignment horizontal="center"/>
    </xf>
    <xf numFmtId="1" fontId="2" fillId="7" borderId="3" xfId="0" applyNumberFormat="1" applyFont="1" applyFill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2" fillId="10" borderId="3" xfId="0" applyNumberFormat="1" applyFont="1" applyFill="1" applyBorder="1" applyAlignment="1">
      <alignment horizontal="center"/>
    </xf>
    <xf numFmtId="164" fontId="2" fillId="19" borderId="3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0" fillId="15" borderId="3" xfId="0" applyFill="1" applyBorder="1" applyAlignment="1" applyProtection="1">
      <alignment horizontal="center"/>
      <protection hidden="1"/>
    </xf>
    <xf numFmtId="0" fontId="0" fillId="9" borderId="3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8EB4E3"/>
      <rgbColor rgb="FF993366"/>
      <rgbColor rgb="FFFFFFCC"/>
      <rgbColor rgb="FFCCFFFF"/>
      <rgbColor rgb="FF660066"/>
      <rgbColor rgb="FFD99694"/>
      <rgbColor rgb="FF0066CC"/>
      <rgbColor rgb="FFC6D9F1"/>
      <rgbColor rgb="FF000080"/>
      <rgbColor rgb="FFFF00FF"/>
      <rgbColor rgb="FFFFC000"/>
      <rgbColor rgb="FF00FFFF"/>
      <rgbColor rgb="FF800080"/>
      <rgbColor rgb="FF800000"/>
      <rgbColor rgb="FF008080"/>
      <rgbColor rgb="FF0000FF"/>
      <rgbColor rgb="FF00CCFF"/>
      <rgbColor rgb="FFCCFFFF"/>
      <rgbColor rgb="FFD7E4BD"/>
      <rgbColor rgb="FFFFFF99"/>
      <rgbColor rgb="FF99CCFF"/>
      <rgbColor rgb="FFFF9999"/>
      <rgbColor rgb="FFE6B9B8"/>
      <rgbColor rgb="FFFAC090"/>
      <rgbColor rgb="FF3366FF"/>
      <rgbColor rgb="FF66FFFF"/>
      <rgbColor rgb="FF66FF00"/>
      <rgbColor rgb="FFFFCC00"/>
      <rgbColor rgb="FFFF9900"/>
      <rgbColor rgb="FFFF6600"/>
      <rgbColor rgb="FF666699"/>
      <rgbColor rgb="FF969696"/>
      <rgbColor rgb="FF003366"/>
      <rgbColor rgb="FF339966"/>
      <rgbColor rgb="FF0D0D0D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24"/>
  <sheetViews>
    <sheetView zoomScale="86" zoomScaleNormal="86" workbookViewId="0">
      <selection activeCell="M20" sqref="M20"/>
    </sheetView>
  </sheetViews>
  <sheetFormatPr baseColWidth="10" defaultColWidth="9.109375" defaultRowHeight="15.6" x14ac:dyDescent="0.3"/>
  <cols>
    <col min="1" max="1" width="9.5546875" style="1"/>
    <col min="2" max="2" width="7.88671875" style="1"/>
    <col min="3" max="3" width="8.88671875" style="1"/>
    <col min="4" max="4" width="8.44140625" style="1"/>
    <col min="5" max="5" width="8.5546875" style="1"/>
    <col min="6" max="7" width="8.88671875" style="1"/>
    <col min="8" max="8" width="7.88671875" style="1"/>
    <col min="9" max="9" width="8.88671875" style="1"/>
    <col min="10" max="10" width="8.109375" style="1"/>
    <col min="11" max="11" width="9.109375" style="1"/>
    <col min="12" max="12" width="7.44140625" style="1"/>
    <col min="13" max="13" width="11.44140625" style="1"/>
    <col min="14" max="14" width="5.33203125" style="1"/>
    <col min="15" max="15" width="7.44140625" style="1"/>
    <col min="16" max="16" width="9.5546875" style="1"/>
    <col min="17" max="17" width="11.5546875" style="1"/>
    <col min="18" max="1025" width="11.44140625" style="1"/>
  </cols>
  <sheetData>
    <row r="1" spans="1:17" ht="15" customHeight="1" x14ac:dyDescent="0.3">
      <c r="A1" s="120" t="s">
        <v>99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7" x14ac:dyDescent="0.3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3" spans="1:17" x14ac:dyDescent="0.3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1:17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7" x14ac:dyDescent="0.3">
      <c r="A5" s="122" t="s">
        <v>6</v>
      </c>
      <c r="B5" s="122"/>
      <c r="C5" s="123" t="s">
        <v>7</v>
      </c>
      <c r="D5" s="123"/>
      <c r="E5" s="124" t="s">
        <v>8</v>
      </c>
      <c r="F5" s="124"/>
      <c r="G5" s="125" t="s">
        <v>9</v>
      </c>
      <c r="H5" s="125"/>
      <c r="I5" s="126" t="s">
        <v>10</v>
      </c>
      <c r="J5" s="126"/>
      <c r="K5" s="127" t="s">
        <v>100</v>
      </c>
      <c r="L5" s="127"/>
      <c r="M5" s="127" t="s">
        <v>101</v>
      </c>
      <c r="N5" s="127"/>
    </row>
    <row r="6" spans="1:17" x14ac:dyDescent="0.3">
      <c r="A6" s="122"/>
      <c r="B6" s="122"/>
      <c r="C6" s="123"/>
      <c r="D6" s="123"/>
      <c r="E6" s="124"/>
      <c r="F6" s="124"/>
      <c r="G6" s="125"/>
      <c r="H6" s="125"/>
      <c r="I6" s="126"/>
      <c r="J6" s="126"/>
      <c r="K6" s="127"/>
      <c r="L6" s="127"/>
      <c r="M6" s="127"/>
      <c r="N6" s="127"/>
      <c r="O6" s="3"/>
      <c r="P6" s="3"/>
    </row>
    <row r="7" spans="1:17" ht="15" customHeight="1" x14ac:dyDescent="0.3">
      <c r="A7" s="122">
        <f>'1°college'!I73</f>
        <v>2291</v>
      </c>
      <c r="B7" s="128">
        <f>(A7/M7)*100</f>
        <v>41.27927927927928</v>
      </c>
      <c r="C7" s="123">
        <f>'1°college'!J73</f>
        <v>1179</v>
      </c>
      <c r="D7" s="129">
        <f>(C7/M7)*100</f>
        <v>21.243243243243242</v>
      </c>
      <c r="E7" s="124">
        <f>'1°college'!K73</f>
        <v>763</v>
      </c>
      <c r="F7" s="130">
        <f>(E7/M7)*100</f>
        <v>13.747747747747749</v>
      </c>
      <c r="G7" s="125">
        <f>'1°college'!L73</f>
        <v>1283</v>
      </c>
      <c r="H7" s="131">
        <f>(G7/M7)*100</f>
        <v>23.117117117117118</v>
      </c>
      <c r="I7" s="126">
        <f>'1°college'!M73</f>
        <v>0</v>
      </c>
      <c r="J7" s="126"/>
      <c r="K7" s="127">
        <f>'1°college'!N73</f>
        <v>34</v>
      </c>
      <c r="L7" s="132"/>
      <c r="M7" s="127">
        <f>SUM(K7+I7+G7+E7+C7+A7)</f>
        <v>5550</v>
      </c>
      <c r="N7" s="127"/>
      <c r="O7" s="133" t="s">
        <v>102</v>
      </c>
      <c r="P7" s="133"/>
      <c r="Q7" s="134">
        <f>H7+F7+D7+B7</f>
        <v>99.387387387387392</v>
      </c>
    </row>
    <row r="8" spans="1:17" ht="7.5" customHeight="1" x14ac:dyDescent="0.3">
      <c r="A8" s="122"/>
      <c r="B8" s="128"/>
      <c r="C8" s="123"/>
      <c r="D8" s="129"/>
      <c r="E8" s="124"/>
      <c r="F8" s="130"/>
      <c r="G8" s="125"/>
      <c r="H8" s="131"/>
      <c r="I8" s="126"/>
      <c r="J8" s="126"/>
      <c r="K8" s="127"/>
      <c r="L8" s="132"/>
      <c r="M8" s="127"/>
      <c r="N8" s="127"/>
      <c r="O8" s="133"/>
      <c r="P8" s="133"/>
      <c r="Q8" s="134"/>
    </row>
    <row r="9" spans="1:17" ht="15" customHeight="1" x14ac:dyDescent="0.3">
      <c r="A9" s="122">
        <f>'2°college'!I67</f>
        <v>1051</v>
      </c>
      <c r="B9" s="128">
        <f>(A9/M9)*100</f>
        <v>59.11136107986502</v>
      </c>
      <c r="C9" s="123">
        <f>'2°college'!J67</f>
        <v>195</v>
      </c>
      <c r="D9" s="129">
        <f>(C9/M9)*100</f>
        <v>10.967379077615298</v>
      </c>
      <c r="E9" s="124">
        <f>'2°college'!K67</f>
        <v>52</v>
      </c>
      <c r="F9" s="130">
        <f>(E9/M9)*100</f>
        <v>2.9246344206974131</v>
      </c>
      <c r="G9" s="125">
        <f>'2°college'!L67</f>
        <v>279</v>
      </c>
      <c r="H9" s="131">
        <f>(G9/M9)*100</f>
        <v>15.691788526434195</v>
      </c>
      <c r="I9" s="126">
        <f>'2°college'!M67</f>
        <v>182</v>
      </c>
      <c r="J9" s="135">
        <f>(I9/M9)*100</f>
        <v>10.236220472440944</v>
      </c>
      <c r="K9" s="127">
        <f>'2°college'!N67</f>
        <v>19</v>
      </c>
      <c r="L9" s="132"/>
      <c r="M9" s="127">
        <f>SUM(K9+I9+G9+E9+C9+A9)</f>
        <v>1778</v>
      </c>
      <c r="N9" s="127"/>
      <c r="O9" s="133" t="s">
        <v>103</v>
      </c>
      <c r="P9" s="133"/>
      <c r="Q9" s="134">
        <f>J9+H9+F9+D9+B9</f>
        <v>98.93138357705287</v>
      </c>
    </row>
    <row r="10" spans="1:17" ht="9.75" customHeight="1" x14ac:dyDescent="0.3">
      <c r="A10" s="122"/>
      <c r="B10" s="128"/>
      <c r="C10" s="123"/>
      <c r="D10" s="129"/>
      <c r="E10" s="124"/>
      <c r="F10" s="130"/>
      <c r="G10" s="125"/>
      <c r="H10" s="131"/>
      <c r="I10" s="126"/>
      <c r="J10" s="135"/>
      <c r="K10" s="127"/>
      <c r="L10" s="132"/>
      <c r="M10" s="127"/>
      <c r="N10" s="127"/>
      <c r="O10" s="133"/>
      <c r="P10" s="133"/>
      <c r="Q10" s="134"/>
    </row>
    <row r="11" spans="1:17" ht="18" customHeight="1" x14ac:dyDescent="0.3">
      <c r="A11" s="122">
        <f>'3°college'!L50</f>
        <v>267.5</v>
      </c>
      <c r="B11" s="128">
        <f>(A11/M11)*100</f>
        <v>66.294919454770749</v>
      </c>
      <c r="C11" s="123">
        <f>'3°college'!M50</f>
        <v>54</v>
      </c>
      <c r="D11" s="136">
        <f>(C11/M11)*100</f>
        <v>13.382899628252787</v>
      </c>
      <c r="E11" s="124"/>
      <c r="F11" s="130"/>
      <c r="G11" s="125">
        <f>'3°college'!O50</f>
        <v>0</v>
      </c>
      <c r="H11" s="131">
        <f>(G11/M11*100)</f>
        <v>0</v>
      </c>
      <c r="I11" s="126">
        <f>'3°college'!P6</f>
        <v>82</v>
      </c>
      <c r="J11" s="135">
        <f>(I11/M11)*100</f>
        <v>20.322180916976457</v>
      </c>
      <c r="K11" s="127">
        <v>0</v>
      </c>
      <c r="L11" s="127"/>
      <c r="M11" s="127">
        <f>SUM(K11+I11+G11+E11+C11+A11)</f>
        <v>403.5</v>
      </c>
      <c r="N11" s="127"/>
      <c r="O11" s="133" t="s">
        <v>104</v>
      </c>
      <c r="P11" s="133"/>
      <c r="Q11" s="134">
        <f>J11+B11+H11+D11</f>
        <v>99.999999999999986</v>
      </c>
    </row>
    <row r="12" spans="1:17" ht="6.75" customHeight="1" x14ac:dyDescent="0.3">
      <c r="A12" s="122"/>
      <c r="B12" s="128"/>
      <c r="C12" s="123"/>
      <c r="D12" s="136"/>
      <c r="E12" s="124"/>
      <c r="F12" s="130"/>
      <c r="G12" s="125"/>
      <c r="H12" s="131"/>
      <c r="I12" s="126"/>
      <c r="J12" s="135"/>
      <c r="K12" s="127"/>
      <c r="L12" s="127"/>
      <c r="M12" s="127"/>
      <c r="N12" s="127"/>
      <c r="O12" s="133"/>
      <c r="P12" s="133"/>
      <c r="Q12" s="134"/>
    </row>
    <row r="13" spans="1:17" x14ac:dyDescent="0.3">
      <c r="A13" s="140">
        <f>SUM(A7:A12)</f>
        <v>3609.5</v>
      </c>
      <c r="B13" s="140"/>
      <c r="C13" s="136">
        <f>SUM(C7:C12)</f>
        <v>1428</v>
      </c>
      <c r="D13" s="136"/>
      <c r="E13" s="141">
        <f>SUM(E7:E12)</f>
        <v>815</v>
      </c>
      <c r="F13" s="141"/>
      <c r="G13" s="142">
        <f>SUM(G7:G12)</f>
        <v>1562</v>
      </c>
      <c r="H13" s="142"/>
      <c r="I13" s="143">
        <f>SUM(I7:I12)</f>
        <v>264</v>
      </c>
      <c r="J13" s="143"/>
      <c r="K13" s="137">
        <f>SUM(K7:K12)</f>
        <v>53</v>
      </c>
      <c r="L13" s="137"/>
      <c r="M13" s="127">
        <f>SUM(M7:N12)</f>
        <v>7731.5</v>
      </c>
      <c r="N13" s="127"/>
      <c r="O13" s="4"/>
      <c r="P13" s="5"/>
      <c r="Q13" s="138">
        <f>SUM(A13:J14)</f>
        <v>7678.5</v>
      </c>
    </row>
    <row r="14" spans="1:17" x14ac:dyDescent="0.3">
      <c r="A14" s="140"/>
      <c r="B14" s="140"/>
      <c r="C14" s="136"/>
      <c r="D14" s="136"/>
      <c r="E14" s="141"/>
      <c r="F14" s="141"/>
      <c r="G14" s="142"/>
      <c r="H14" s="142"/>
      <c r="I14" s="143"/>
      <c r="J14" s="143"/>
      <c r="K14" s="137"/>
      <c r="L14" s="137"/>
      <c r="M14" s="127"/>
      <c r="N14" s="127"/>
      <c r="O14" s="6"/>
      <c r="Q14" s="138"/>
    </row>
    <row r="15" spans="1:17" x14ac:dyDescent="0.3">
      <c r="A15" s="128">
        <f>(A13/M13)*100</f>
        <v>46.685636681109742</v>
      </c>
      <c r="B15" s="128"/>
      <c r="C15" s="129">
        <f>(C13/M13)*100</f>
        <v>18.46989588048891</v>
      </c>
      <c r="D15" s="129"/>
      <c r="E15" s="130">
        <f>(E13/M13)*100</f>
        <v>10.54129211666559</v>
      </c>
      <c r="F15" s="130"/>
      <c r="G15" s="131">
        <f>(G13/M13)*100</f>
        <v>20.203065381879327</v>
      </c>
      <c r="H15" s="131"/>
      <c r="I15" s="135">
        <f>(I13/M13)*100</f>
        <v>3.4146025997542524</v>
      </c>
      <c r="J15" s="135"/>
      <c r="K15" s="139">
        <f>(K13/M13)*100</f>
        <v>0.6855073401021794</v>
      </c>
      <c r="L15" s="139"/>
      <c r="M15" s="127"/>
      <c r="N15" s="127"/>
      <c r="O15" s="6"/>
    </row>
    <row r="16" spans="1:17" x14ac:dyDescent="0.3">
      <c r="A16" s="128"/>
      <c r="B16" s="128"/>
      <c r="C16" s="129"/>
      <c r="D16" s="129"/>
      <c r="E16" s="130"/>
      <c r="F16" s="130"/>
      <c r="G16" s="131"/>
      <c r="H16" s="131"/>
      <c r="I16" s="135"/>
      <c r="J16" s="135"/>
      <c r="K16" s="139"/>
      <c r="L16" s="139"/>
      <c r="M16" s="127"/>
      <c r="N16" s="127"/>
      <c r="O16" s="6"/>
    </row>
    <row r="18" spans="1:16" x14ac:dyDescent="0.3">
      <c r="A18" s="144" t="s">
        <v>105</v>
      </c>
      <c r="B18" s="144"/>
      <c r="C18" s="144"/>
      <c r="D18" s="144"/>
      <c r="E18" s="144"/>
      <c r="F18" s="144"/>
      <c r="G18" s="144"/>
      <c r="H18" s="144"/>
      <c r="I18" s="144"/>
      <c r="J18" s="144"/>
    </row>
    <row r="19" spans="1:16" x14ac:dyDescent="0.3">
      <c r="A19" s="144"/>
      <c r="B19" s="144"/>
    </row>
    <row r="20" spans="1:16" x14ac:dyDescent="0.3">
      <c r="A20" s="145">
        <f>A13-'1°college'!I51-'2°college'!I32-'3°college'!L6</f>
        <v>3609.5</v>
      </c>
      <c r="B20" s="145"/>
      <c r="C20" s="146">
        <f>C13-'1°college'!J51-'2°college'!J32-'3°college'!M6</f>
        <v>1227</v>
      </c>
      <c r="D20" s="146"/>
      <c r="E20" s="145">
        <f>E13-'1°college'!K51-'2°college'!K32-'3°college'!N6</f>
        <v>597</v>
      </c>
      <c r="F20" s="145"/>
      <c r="G20" s="145">
        <f>G13-'1°college'!L51-'2°college'!L32-'3°college'!O6</f>
        <v>1525</v>
      </c>
      <c r="H20" s="145"/>
      <c r="I20" s="147">
        <f>I13-'2°college'!M32-'3°college'!P6</f>
        <v>182</v>
      </c>
      <c r="J20" s="147"/>
      <c r="K20" s="148">
        <f>SUM(A20:J21)</f>
        <v>7140.5</v>
      </c>
      <c r="L20" s="144"/>
    </row>
    <row r="21" spans="1:16" x14ac:dyDescent="0.3">
      <c r="A21" s="145"/>
      <c r="B21" s="145"/>
      <c r="C21" s="146"/>
      <c r="D21" s="146"/>
      <c r="E21" s="145"/>
      <c r="F21" s="145"/>
      <c r="G21" s="145"/>
      <c r="H21" s="145"/>
      <c r="I21" s="147"/>
      <c r="J21" s="147"/>
      <c r="K21" s="149"/>
      <c r="L21" s="144"/>
      <c r="P21" s="1" t="s">
        <v>106</v>
      </c>
    </row>
    <row r="22" spans="1:16" x14ac:dyDescent="0.3">
      <c r="A22" s="150">
        <f>(A20/K20)*100</f>
        <v>50.549681394860301</v>
      </c>
      <c r="B22" s="150"/>
      <c r="C22" s="151">
        <f>(C20/K20)*100</f>
        <v>17.183670611301729</v>
      </c>
      <c r="D22" s="151"/>
      <c r="E22" s="150">
        <f>(E20/K20)*100</f>
        <v>8.36075905048666</v>
      </c>
      <c r="F22" s="150"/>
      <c r="G22" s="150">
        <f>(G20/K20)*100</f>
        <v>21.357047825782509</v>
      </c>
      <c r="H22" s="150"/>
      <c r="I22" s="152">
        <f>(I20/K20)*100</f>
        <v>2.5488411175687977</v>
      </c>
      <c r="J22" s="152"/>
    </row>
    <row r="23" spans="1:16" x14ac:dyDescent="0.3">
      <c r="A23" s="150"/>
      <c r="B23" s="150"/>
      <c r="C23" s="151"/>
      <c r="D23" s="151"/>
      <c r="E23" s="150"/>
      <c r="F23" s="150"/>
      <c r="G23" s="150"/>
      <c r="H23" s="150"/>
      <c r="I23" s="152"/>
      <c r="J23" s="152"/>
    </row>
    <row r="24" spans="1:16" x14ac:dyDescent="0.3">
      <c r="A24" s="5"/>
      <c r="B24" s="5"/>
      <c r="C24" s="5"/>
      <c r="D24" s="5"/>
      <c r="E24" s="5"/>
      <c r="F24" s="5"/>
      <c r="G24" s="5"/>
      <c r="H24" s="5"/>
      <c r="I24" s="5"/>
      <c r="J24" s="5"/>
    </row>
  </sheetData>
  <mergeCells count="81">
    <mergeCell ref="K20:L21"/>
    <mergeCell ref="A22:B23"/>
    <mergeCell ref="C22:D23"/>
    <mergeCell ref="E22:F23"/>
    <mergeCell ref="G22:H23"/>
    <mergeCell ref="I22:J23"/>
    <mergeCell ref="A18:J18"/>
    <mergeCell ref="A19:B19"/>
    <mergeCell ref="A20:B21"/>
    <mergeCell ref="C20:D21"/>
    <mergeCell ref="E20:F21"/>
    <mergeCell ref="G20:H21"/>
    <mergeCell ref="I20:J21"/>
    <mergeCell ref="K13:L14"/>
    <mergeCell ref="M13:N14"/>
    <mergeCell ref="Q13:Q14"/>
    <mergeCell ref="A15:B16"/>
    <mergeCell ref="C15:D16"/>
    <mergeCell ref="E15:F16"/>
    <mergeCell ref="G15:H16"/>
    <mergeCell ref="I15:J16"/>
    <mergeCell ref="K15:L16"/>
    <mergeCell ref="M15:N16"/>
    <mergeCell ref="A13:B14"/>
    <mergeCell ref="C13:D14"/>
    <mergeCell ref="E13:F14"/>
    <mergeCell ref="G13:H14"/>
    <mergeCell ref="I13:J14"/>
    <mergeCell ref="K11:K12"/>
    <mergeCell ref="L11:L12"/>
    <mergeCell ref="M11:N12"/>
    <mergeCell ref="O11:P12"/>
    <mergeCell ref="Q11:Q12"/>
    <mergeCell ref="F11:F12"/>
    <mergeCell ref="G11:G12"/>
    <mergeCell ref="H11:H12"/>
    <mergeCell ref="I11:I12"/>
    <mergeCell ref="J11:J12"/>
    <mergeCell ref="A11:A12"/>
    <mergeCell ref="B11:B12"/>
    <mergeCell ref="C11:C12"/>
    <mergeCell ref="D11:D12"/>
    <mergeCell ref="E11:E12"/>
    <mergeCell ref="K9:K10"/>
    <mergeCell ref="L9:L10"/>
    <mergeCell ref="M9:N10"/>
    <mergeCell ref="O9:P10"/>
    <mergeCell ref="Q9:Q10"/>
    <mergeCell ref="F9:F10"/>
    <mergeCell ref="G9:G10"/>
    <mergeCell ref="H9:H10"/>
    <mergeCell ref="I9:I10"/>
    <mergeCell ref="J9:J10"/>
    <mergeCell ref="A9:A10"/>
    <mergeCell ref="B9:B10"/>
    <mergeCell ref="C9:C10"/>
    <mergeCell ref="D9:D10"/>
    <mergeCell ref="E9:E10"/>
    <mergeCell ref="K7:K8"/>
    <mergeCell ref="L7:L8"/>
    <mergeCell ref="M7:N8"/>
    <mergeCell ref="O7:P8"/>
    <mergeCell ref="Q7:Q8"/>
    <mergeCell ref="F7:F8"/>
    <mergeCell ref="G7:G8"/>
    <mergeCell ref="H7:H8"/>
    <mergeCell ref="I7:I8"/>
    <mergeCell ref="J7:J8"/>
    <mergeCell ref="A7:A8"/>
    <mergeCell ref="B7:B8"/>
    <mergeCell ref="C7:C8"/>
    <mergeCell ref="D7:D8"/>
    <mergeCell ref="E7:E8"/>
    <mergeCell ref="A1:N3"/>
    <mergeCell ref="A5:B6"/>
    <mergeCell ref="C5:D6"/>
    <mergeCell ref="E5:F6"/>
    <mergeCell ref="G5:H6"/>
    <mergeCell ref="I5:J6"/>
    <mergeCell ref="K5:L6"/>
    <mergeCell ref="M5:N6"/>
  </mergeCells>
  <pageMargins left="0.7" right="0.7" top="0.75" bottom="0.75" header="0.51180555555555496" footer="0.51180555555555496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73"/>
  <sheetViews>
    <sheetView topLeftCell="A25" zoomScale="80" zoomScaleNormal="80" workbookViewId="0">
      <selection activeCell="A21" sqref="A21:XFD21"/>
    </sheetView>
  </sheetViews>
  <sheetFormatPr baseColWidth="10" defaultColWidth="9.109375" defaultRowHeight="15.6" x14ac:dyDescent="0.3"/>
  <cols>
    <col min="1" max="1" width="34.5546875" style="21" customWidth="1"/>
    <col min="2" max="2" width="17.33203125" style="21" customWidth="1"/>
    <col min="3" max="3" width="8.44140625" style="21" customWidth="1"/>
    <col min="4" max="4" width="8.109375" style="21" customWidth="1"/>
    <col min="5" max="5" width="10.6640625" style="21" bestFit="1" customWidth="1"/>
    <col min="6" max="6" width="9.33203125" style="21" customWidth="1"/>
    <col min="7" max="7" width="6" style="21" customWidth="1"/>
    <col min="8" max="8" width="5.88671875" style="21" customWidth="1"/>
    <col min="9" max="9" width="6.44140625" style="37" customWidth="1"/>
    <col min="10" max="10" width="6.109375" style="38" customWidth="1"/>
    <col min="11" max="11" width="6.5546875" style="40" customWidth="1"/>
    <col min="12" max="12" width="7.5546875" style="39" customWidth="1"/>
    <col min="13" max="13" width="5.44140625" style="21" customWidth="1"/>
    <col min="14" max="14" width="11.109375" style="21" customWidth="1"/>
    <col min="15" max="1022" width="10.5546875" style="21"/>
    <col min="1023" max="16384" width="9.109375" style="21"/>
  </cols>
  <sheetData>
    <row r="1" spans="1:26" ht="15" customHeight="1" x14ac:dyDescent="0.3">
      <c r="A1" s="18" t="s">
        <v>0</v>
      </c>
      <c r="B1" s="18" t="s">
        <v>1</v>
      </c>
      <c r="C1" s="19" t="s">
        <v>2</v>
      </c>
      <c r="D1" s="19" t="s">
        <v>2</v>
      </c>
      <c r="E1" s="19" t="s">
        <v>2</v>
      </c>
      <c r="F1" s="115" t="s">
        <v>3</v>
      </c>
      <c r="G1" s="20" t="s">
        <v>4</v>
      </c>
      <c r="H1" s="116" t="s">
        <v>5</v>
      </c>
      <c r="I1" s="117" t="s">
        <v>6</v>
      </c>
      <c r="J1" s="118" t="s">
        <v>7</v>
      </c>
      <c r="K1" s="119" t="s">
        <v>8</v>
      </c>
      <c r="L1" s="113" t="s">
        <v>9</v>
      </c>
      <c r="M1" s="114" t="s">
        <v>10</v>
      </c>
      <c r="N1" s="114" t="s">
        <v>11</v>
      </c>
    </row>
    <row r="2" spans="1:26" ht="15" customHeight="1" x14ac:dyDescent="0.3">
      <c r="A2" s="22"/>
      <c r="B2" s="22"/>
      <c r="C2" s="23" t="s">
        <v>12</v>
      </c>
      <c r="D2" s="23" t="s">
        <v>13</v>
      </c>
      <c r="E2" s="23" t="s">
        <v>14</v>
      </c>
      <c r="F2" s="115"/>
      <c r="G2" s="24" t="s">
        <v>15</v>
      </c>
      <c r="H2" s="116"/>
      <c r="I2" s="117"/>
      <c r="J2" s="118"/>
      <c r="K2" s="119"/>
      <c r="L2" s="113"/>
      <c r="M2" s="114"/>
      <c r="N2" s="114"/>
    </row>
    <row r="3" spans="1:26" ht="15" customHeight="1" x14ac:dyDescent="0.3">
      <c r="A3" s="22" t="s">
        <v>16</v>
      </c>
      <c r="B3" s="22">
        <v>20230704</v>
      </c>
      <c r="C3" s="23">
        <v>16</v>
      </c>
      <c r="D3" s="23">
        <v>10</v>
      </c>
      <c r="E3" s="23">
        <v>10</v>
      </c>
      <c r="F3" s="27">
        <f t="shared" ref="F3:F34" si="0">(E3/C3)*100</f>
        <v>62.5</v>
      </c>
      <c r="G3" s="24" t="s">
        <v>17</v>
      </c>
      <c r="H3" s="72">
        <v>4</v>
      </c>
      <c r="I3" s="73"/>
      <c r="J3" s="74"/>
      <c r="K3" s="75"/>
      <c r="L3" s="70"/>
      <c r="M3" s="71"/>
      <c r="N3" s="71"/>
    </row>
    <row r="4" spans="1:26" x14ac:dyDescent="0.3">
      <c r="A4" s="25" t="s">
        <v>18</v>
      </c>
      <c r="B4" s="26">
        <v>20190119</v>
      </c>
      <c r="C4" s="23">
        <v>0</v>
      </c>
      <c r="D4" s="23">
        <v>0</v>
      </c>
      <c r="E4" s="23">
        <v>0</v>
      </c>
      <c r="F4" s="27" t="e">
        <f t="shared" si="0"/>
        <v>#DIV/0!</v>
      </c>
      <c r="G4" s="23" t="s">
        <v>17</v>
      </c>
      <c r="H4" s="28">
        <v>4</v>
      </c>
      <c r="I4" s="29"/>
      <c r="J4" s="30"/>
      <c r="K4" s="31"/>
      <c r="L4" s="32"/>
      <c r="M4" s="28"/>
      <c r="N4" s="28"/>
    </row>
    <row r="5" spans="1:26" x14ac:dyDescent="0.3">
      <c r="A5" s="33" t="s">
        <v>19</v>
      </c>
      <c r="B5" s="26">
        <v>20221010</v>
      </c>
      <c r="C5" s="28">
        <v>200</v>
      </c>
      <c r="D5" s="28">
        <v>142</v>
      </c>
      <c r="E5" s="28">
        <v>116</v>
      </c>
      <c r="F5" s="27">
        <f t="shared" si="0"/>
        <v>57.999999999999993</v>
      </c>
      <c r="G5" s="28" t="s">
        <v>17</v>
      </c>
      <c r="H5" s="28">
        <v>4</v>
      </c>
      <c r="I5" s="34">
        <v>42</v>
      </c>
      <c r="J5" s="35"/>
      <c r="K5" s="36">
        <v>74</v>
      </c>
      <c r="L5" s="32"/>
      <c r="M5" s="28"/>
      <c r="N5" s="28"/>
      <c r="O5" s="21" t="s">
        <v>20</v>
      </c>
      <c r="P5" s="21" t="s">
        <v>21</v>
      </c>
    </row>
    <row r="6" spans="1:26" x14ac:dyDescent="0.3">
      <c r="A6" s="60" t="s">
        <v>22</v>
      </c>
      <c r="B6" s="60">
        <v>20220426</v>
      </c>
      <c r="C6" s="61">
        <v>20</v>
      </c>
      <c r="D6" s="61">
        <v>15</v>
      </c>
      <c r="E6" s="61">
        <v>13</v>
      </c>
      <c r="F6" s="62">
        <f t="shared" si="0"/>
        <v>65</v>
      </c>
      <c r="G6" s="61" t="s">
        <v>23</v>
      </c>
      <c r="H6" s="61">
        <v>4</v>
      </c>
      <c r="I6" s="34"/>
      <c r="J6" s="35">
        <v>0</v>
      </c>
      <c r="K6" s="36">
        <v>13</v>
      </c>
      <c r="L6" s="32"/>
      <c r="M6" s="28"/>
      <c r="N6" s="28"/>
      <c r="O6" s="21" t="s">
        <v>24</v>
      </c>
    </row>
    <row r="7" spans="1:26" x14ac:dyDescent="0.3">
      <c r="A7" s="26" t="s">
        <v>25</v>
      </c>
      <c r="B7" s="26">
        <v>20230926</v>
      </c>
      <c r="C7" s="28">
        <v>328</v>
      </c>
      <c r="D7" s="28">
        <v>252</v>
      </c>
      <c r="E7" s="28">
        <v>233</v>
      </c>
      <c r="F7" s="27">
        <f t="shared" si="0"/>
        <v>71.036585365853654</v>
      </c>
      <c r="G7" s="28" t="s">
        <v>17</v>
      </c>
      <c r="H7" s="28">
        <v>4</v>
      </c>
      <c r="I7" s="34"/>
      <c r="J7" s="35">
        <v>233</v>
      </c>
      <c r="K7" s="36"/>
      <c r="L7" s="32"/>
      <c r="M7" s="28"/>
      <c r="N7" s="28"/>
      <c r="O7" s="28">
        <v>407</v>
      </c>
      <c r="P7" s="28">
        <v>321</v>
      </c>
      <c r="Q7" s="28">
        <v>304</v>
      </c>
      <c r="R7" s="27">
        <f>(Q7/O7)*100</f>
        <v>74.692874692874682</v>
      </c>
      <c r="S7" s="28" t="s">
        <v>26</v>
      </c>
      <c r="T7" s="28">
        <v>3</v>
      </c>
      <c r="U7" s="34"/>
      <c r="V7" s="35">
        <v>304</v>
      </c>
      <c r="W7" s="36"/>
      <c r="X7" s="32"/>
      <c r="Y7" s="28"/>
      <c r="Z7" s="28"/>
    </row>
    <row r="8" spans="1:26" x14ac:dyDescent="0.3">
      <c r="A8" s="26" t="s">
        <v>27</v>
      </c>
      <c r="B8" s="26">
        <v>20231121</v>
      </c>
      <c r="C8" s="28">
        <v>40</v>
      </c>
      <c r="D8" s="28">
        <v>35</v>
      </c>
      <c r="E8" s="28">
        <v>33</v>
      </c>
      <c r="F8" s="27">
        <f t="shared" si="0"/>
        <v>82.5</v>
      </c>
      <c r="G8" s="28" t="s">
        <v>17</v>
      </c>
      <c r="H8" s="28">
        <v>4</v>
      </c>
      <c r="I8" s="34">
        <v>42</v>
      </c>
      <c r="J8" s="35"/>
      <c r="K8" s="36"/>
      <c r="L8" s="32"/>
      <c r="M8" s="28"/>
      <c r="N8" s="28"/>
      <c r="R8" s="82"/>
      <c r="U8" s="37"/>
      <c r="V8" s="38"/>
      <c r="W8" s="40"/>
      <c r="X8" s="39"/>
    </row>
    <row r="9" spans="1:26" x14ac:dyDescent="0.3">
      <c r="A9" s="25" t="s">
        <v>28</v>
      </c>
      <c r="B9" s="26">
        <v>20230524</v>
      </c>
      <c r="C9" s="28">
        <v>102</v>
      </c>
      <c r="D9" s="28">
        <v>86</v>
      </c>
      <c r="E9" s="28">
        <v>77</v>
      </c>
      <c r="F9" s="27">
        <f t="shared" si="0"/>
        <v>75.490196078431367</v>
      </c>
      <c r="G9" s="28" t="s">
        <v>17</v>
      </c>
      <c r="H9" s="28">
        <v>4</v>
      </c>
      <c r="I9" s="34">
        <v>77</v>
      </c>
      <c r="J9" s="35"/>
      <c r="K9" s="36"/>
      <c r="L9" s="32"/>
      <c r="M9" s="28"/>
      <c r="N9" s="28"/>
    </row>
    <row r="10" spans="1:26" x14ac:dyDescent="0.3">
      <c r="A10" s="26" t="s">
        <v>29</v>
      </c>
      <c r="B10" s="26">
        <v>20230406</v>
      </c>
      <c r="C10" s="28">
        <v>278</v>
      </c>
      <c r="D10" s="28">
        <v>195</v>
      </c>
      <c r="E10" s="28">
        <v>195</v>
      </c>
      <c r="F10" s="27">
        <f t="shared" si="0"/>
        <v>70.143884892086334</v>
      </c>
      <c r="G10" s="28" t="s">
        <v>17</v>
      </c>
      <c r="H10" s="28">
        <v>4</v>
      </c>
      <c r="I10" s="59">
        <v>93</v>
      </c>
      <c r="J10" s="35"/>
      <c r="K10" s="36">
        <v>90</v>
      </c>
      <c r="L10" s="32"/>
      <c r="M10" s="28"/>
      <c r="N10" s="28"/>
    </row>
    <row r="11" spans="1:26" x14ac:dyDescent="0.3">
      <c r="A11" s="64" t="s">
        <v>30</v>
      </c>
      <c r="B11" s="64">
        <v>20230927</v>
      </c>
      <c r="C11" s="65">
        <v>90</v>
      </c>
      <c r="D11" s="65">
        <v>67</v>
      </c>
      <c r="E11" s="65">
        <v>66</v>
      </c>
      <c r="F11" s="66">
        <f t="shared" si="0"/>
        <v>73.333333333333329</v>
      </c>
      <c r="G11" s="65" t="s">
        <v>17</v>
      </c>
      <c r="H11" s="65">
        <v>4</v>
      </c>
      <c r="I11" s="34"/>
      <c r="J11" s="35"/>
      <c r="K11" s="36"/>
      <c r="L11" s="32">
        <v>66</v>
      </c>
      <c r="M11" s="28"/>
      <c r="N11" s="28"/>
    </row>
    <row r="12" spans="1:26" x14ac:dyDescent="0.3">
      <c r="A12" s="26" t="s">
        <v>31</v>
      </c>
      <c r="B12" s="26">
        <v>20231005</v>
      </c>
      <c r="C12" s="28">
        <v>135</v>
      </c>
      <c r="D12" s="28">
        <v>107</v>
      </c>
      <c r="E12" s="28">
        <v>101</v>
      </c>
      <c r="F12" s="27">
        <f t="shared" si="0"/>
        <v>74.81481481481481</v>
      </c>
      <c r="G12" s="28" t="s">
        <v>17</v>
      </c>
      <c r="H12" s="28">
        <v>4</v>
      </c>
      <c r="I12" s="34"/>
      <c r="J12" s="35"/>
      <c r="K12" s="36"/>
      <c r="L12" s="32">
        <v>101</v>
      </c>
      <c r="M12" s="28"/>
      <c r="N12" s="28"/>
    </row>
    <row r="13" spans="1:26" x14ac:dyDescent="0.3">
      <c r="A13" s="26" t="s">
        <v>32</v>
      </c>
      <c r="B13" s="26">
        <v>20091004</v>
      </c>
      <c r="C13" s="28"/>
      <c r="D13" s="28"/>
      <c r="E13" s="28"/>
      <c r="F13" s="27" t="e">
        <f t="shared" si="0"/>
        <v>#DIV/0!</v>
      </c>
      <c r="G13" s="28" t="s">
        <v>23</v>
      </c>
      <c r="H13" s="28">
        <v>3</v>
      </c>
      <c r="I13" s="34"/>
      <c r="J13" s="35"/>
      <c r="K13" s="36"/>
      <c r="L13" s="32"/>
      <c r="M13" s="28"/>
      <c r="N13" s="28"/>
    </row>
    <row r="14" spans="1:26" x14ac:dyDescent="0.3">
      <c r="A14" s="26" t="s">
        <v>33</v>
      </c>
      <c r="B14" s="26">
        <v>20231205</v>
      </c>
      <c r="C14" s="28">
        <v>366</v>
      </c>
      <c r="D14" s="28">
        <v>291</v>
      </c>
      <c r="E14" s="28">
        <v>267</v>
      </c>
      <c r="F14" s="27">
        <f t="shared" si="0"/>
        <v>72.950819672131146</v>
      </c>
      <c r="G14" s="28" t="s">
        <v>26</v>
      </c>
      <c r="H14" s="28">
        <v>4</v>
      </c>
      <c r="I14" s="34"/>
      <c r="J14" s="35">
        <v>79</v>
      </c>
      <c r="K14" s="36">
        <v>0</v>
      </c>
      <c r="L14" s="32">
        <v>193</v>
      </c>
      <c r="M14" s="28"/>
      <c r="N14" s="28"/>
    </row>
    <row r="15" spans="1:26" x14ac:dyDescent="0.3">
      <c r="A15" s="26" t="s">
        <v>34</v>
      </c>
      <c r="B15" s="26">
        <v>20230503</v>
      </c>
      <c r="C15" s="28">
        <v>277</v>
      </c>
      <c r="D15" s="28">
        <v>198</v>
      </c>
      <c r="E15" s="28">
        <v>193</v>
      </c>
      <c r="F15" s="27">
        <f t="shared" si="0"/>
        <v>69.675090252707577</v>
      </c>
      <c r="G15" s="28" t="s">
        <v>26</v>
      </c>
      <c r="H15" s="28">
        <v>4</v>
      </c>
      <c r="I15" s="34">
        <v>193</v>
      </c>
      <c r="J15" s="35"/>
      <c r="K15" s="36"/>
      <c r="L15" s="32"/>
      <c r="M15" s="28"/>
      <c r="N15" s="28"/>
    </row>
    <row r="16" spans="1:26" x14ac:dyDescent="0.3">
      <c r="A16" s="33" t="s">
        <v>35</v>
      </c>
      <c r="B16" s="26">
        <v>20221025</v>
      </c>
      <c r="C16" s="28">
        <v>58</v>
      </c>
      <c r="D16" s="28">
        <v>40</v>
      </c>
      <c r="E16" s="28">
        <v>34</v>
      </c>
      <c r="F16" s="27">
        <f t="shared" si="0"/>
        <v>58.620689655172406</v>
      </c>
      <c r="G16" s="28" t="s">
        <v>17</v>
      </c>
      <c r="H16" s="28">
        <v>4</v>
      </c>
      <c r="I16" s="34"/>
      <c r="J16" s="35">
        <v>34</v>
      </c>
      <c r="K16" s="36"/>
      <c r="L16" s="32"/>
      <c r="M16" s="28"/>
      <c r="N16" s="28"/>
    </row>
    <row r="17" spans="1:15" x14ac:dyDescent="0.3">
      <c r="A17" s="26" t="s">
        <v>36</v>
      </c>
      <c r="B17" s="26">
        <v>20230126</v>
      </c>
      <c r="C17" s="28">
        <v>298</v>
      </c>
      <c r="D17" s="28">
        <v>249</v>
      </c>
      <c r="E17" s="28">
        <v>223</v>
      </c>
      <c r="F17" s="27">
        <f t="shared" si="0"/>
        <v>74.832214765100673</v>
      </c>
      <c r="G17" s="28" t="s">
        <v>17</v>
      </c>
      <c r="H17" s="28">
        <v>4</v>
      </c>
      <c r="I17" s="28">
        <v>223</v>
      </c>
      <c r="J17" s="28"/>
      <c r="K17" s="76"/>
      <c r="L17" s="28"/>
      <c r="M17" s="28"/>
      <c r="N17" s="28"/>
    </row>
    <row r="18" spans="1:15" x14ac:dyDescent="0.3">
      <c r="A18" s="26" t="s">
        <v>37</v>
      </c>
      <c r="B18" s="26">
        <v>20190526</v>
      </c>
      <c r="C18" s="28">
        <v>70</v>
      </c>
      <c r="D18" s="28">
        <v>57</v>
      </c>
      <c r="E18" s="28">
        <v>50</v>
      </c>
      <c r="F18" s="27">
        <f t="shared" si="0"/>
        <v>71.428571428571431</v>
      </c>
      <c r="G18" s="28" t="s">
        <v>17</v>
      </c>
      <c r="H18" s="28">
        <v>4</v>
      </c>
      <c r="I18" s="59"/>
      <c r="J18" s="35"/>
      <c r="K18" s="36"/>
      <c r="L18" s="32">
        <v>50</v>
      </c>
      <c r="M18" s="28"/>
      <c r="N18" s="28"/>
    </row>
    <row r="19" spans="1:15" x14ac:dyDescent="0.3">
      <c r="A19" s="26" t="s">
        <v>38</v>
      </c>
      <c r="B19" s="26">
        <v>20230308</v>
      </c>
      <c r="C19" s="28">
        <v>72</v>
      </c>
      <c r="D19" s="28">
        <v>50</v>
      </c>
      <c r="E19" s="28">
        <v>39</v>
      </c>
      <c r="F19" s="27">
        <f t="shared" si="0"/>
        <v>54.166666666666664</v>
      </c>
      <c r="G19" s="28" t="s">
        <v>17</v>
      </c>
      <c r="H19" s="28">
        <v>4</v>
      </c>
      <c r="I19" s="59">
        <v>39</v>
      </c>
      <c r="J19" s="35"/>
      <c r="K19" s="36"/>
      <c r="L19" s="32"/>
      <c r="M19" s="28"/>
      <c r="N19" s="28"/>
    </row>
    <row r="20" spans="1:15" x14ac:dyDescent="0.3">
      <c r="A20" s="26" t="s">
        <v>39</v>
      </c>
      <c r="B20" s="26">
        <v>20230307</v>
      </c>
      <c r="C20" s="28">
        <v>111</v>
      </c>
      <c r="D20" s="28">
        <v>89</v>
      </c>
      <c r="E20" s="28">
        <v>81</v>
      </c>
      <c r="F20" s="27">
        <f t="shared" si="0"/>
        <v>72.972972972972968</v>
      </c>
      <c r="G20" s="28" t="s">
        <v>17</v>
      </c>
      <c r="H20" s="28">
        <v>4</v>
      </c>
      <c r="I20" s="59">
        <v>81</v>
      </c>
      <c r="J20" s="35"/>
      <c r="K20" s="36"/>
      <c r="L20" s="32"/>
      <c r="M20" s="28"/>
      <c r="N20" s="28"/>
    </row>
    <row r="21" spans="1:15" x14ac:dyDescent="0.3">
      <c r="A21" s="26" t="s">
        <v>40</v>
      </c>
      <c r="B21" s="26">
        <v>20231129</v>
      </c>
      <c r="C21" s="28">
        <v>57</v>
      </c>
      <c r="D21" s="28">
        <v>43</v>
      </c>
      <c r="E21" s="28">
        <v>43</v>
      </c>
      <c r="F21" s="27">
        <f t="shared" si="0"/>
        <v>75.438596491228068</v>
      </c>
      <c r="G21" s="28" t="s">
        <v>17</v>
      </c>
      <c r="H21" s="28"/>
      <c r="I21" s="59">
        <v>43</v>
      </c>
      <c r="J21" s="35"/>
      <c r="K21" s="36"/>
      <c r="L21" s="32"/>
      <c r="M21" s="28"/>
      <c r="N21" s="28"/>
    </row>
    <row r="22" spans="1:15" x14ac:dyDescent="0.3">
      <c r="A22" s="26" t="s">
        <v>41</v>
      </c>
      <c r="B22" s="26">
        <v>20231019</v>
      </c>
      <c r="C22" s="28">
        <v>39</v>
      </c>
      <c r="D22" s="28">
        <v>31</v>
      </c>
      <c r="E22" s="28">
        <v>30</v>
      </c>
      <c r="F22" s="27">
        <f t="shared" si="0"/>
        <v>76.923076923076934</v>
      </c>
      <c r="G22" s="28" t="s">
        <v>17</v>
      </c>
      <c r="H22" s="28">
        <v>4</v>
      </c>
      <c r="I22" s="59">
        <v>33</v>
      </c>
      <c r="J22" s="35"/>
      <c r="K22" s="36"/>
      <c r="L22" s="32"/>
      <c r="M22" s="28"/>
      <c r="N22" s="28"/>
    </row>
    <row r="23" spans="1:15" x14ac:dyDescent="0.3">
      <c r="A23" s="26" t="s">
        <v>42</v>
      </c>
      <c r="B23" s="26">
        <v>20230524</v>
      </c>
      <c r="C23" s="28">
        <v>194</v>
      </c>
      <c r="D23" s="28">
        <v>144</v>
      </c>
      <c r="E23" s="28">
        <v>133</v>
      </c>
      <c r="F23" s="27">
        <f t="shared" si="0"/>
        <v>68.55670103092784</v>
      </c>
      <c r="G23" s="28" t="s">
        <v>17</v>
      </c>
      <c r="H23" s="28">
        <v>4</v>
      </c>
      <c r="I23" s="34">
        <v>36</v>
      </c>
      <c r="J23" s="35">
        <v>35</v>
      </c>
      <c r="K23" s="36">
        <v>30</v>
      </c>
      <c r="L23" s="32">
        <v>32</v>
      </c>
      <c r="M23" s="28"/>
      <c r="N23" s="28"/>
    </row>
    <row r="24" spans="1:15" x14ac:dyDescent="0.3">
      <c r="A24" s="26" t="s">
        <v>43</v>
      </c>
      <c r="B24" s="26">
        <v>20211104</v>
      </c>
      <c r="C24" s="28">
        <v>88</v>
      </c>
      <c r="D24" s="28">
        <v>73</v>
      </c>
      <c r="E24" s="28">
        <v>68</v>
      </c>
      <c r="F24" s="27">
        <f t="shared" si="0"/>
        <v>77.272727272727266</v>
      </c>
      <c r="G24" s="28" t="s">
        <v>23</v>
      </c>
      <c r="H24" s="28">
        <v>3</v>
      </c>
      <c r="I24" s="34">
        <v>0</v>
      </c>
      <c r="J24" s="35"/>
      <c r="K24" s="36">
        <v>35</v>
      </c>
      <c r="L24" s="32">
        <v>33</v>
      </c>
      <c r="M24" s="28"/>
      <c r="N24" s="28"/>
    </row>
    <row r="25" spans="1:15" ht="15" customHeight="1" x14ac:dyDescent="0.3">
      <c r="A25" s="26" t="s">
        <v>44</v>
      </c>
      <c r="B25" s="26">
        <v>20231121</v>
      </c>
      <c r="C25" s="28">
        <v>143</v>
      </c>
      <c r="D25" s="28">
        <v>116</v>
      </c>
      <c r="E25" s="28">
        <v>107</v>
      </c>
      <c r="F25" s="27">
        <f t="shared" si="0"/>
        <v>74.825174825174827</v>
      </c>
      <c r="G25" s="28" t="s">
        <v>17</v>
      </c>
      <c r="H25" s="28">
        <v>4</v>
      </c>
      <c r="I25" s="34">
        <v>40</v>
      </c>
      <c r="J25" s="35">
        <v>67</v>
      </c>
      <c r="K25" s="36"/>
      <c r="L25" s="32"/>
      <c r="M25" s="28"/>
      <c r="N25" s="28"/>
    </row>
    <row r="26" spans="1:15" x14ac:dyDescent="0.3">
      <c r="A26" s="26" t="s">
        <v>45</v>
      </c>
      <c r="B26" s="26">
        <v>20190605</v>
      </c>
      <c r="C26" s="28">
        <v>118</v>
      </c>
      <c r="D26" s="28">
        <v>60</v>
      </c>
      <c r="E26" s="28">
        <v>35</v>
      </c>
      <c r="F26" s="27">
        <f t="shared" si="0"/>
        <v>29.66101694915254</v>
      </c>
      <c r="G26" s="28"/>
      <c r="H26" s="28"/>
      <c r="I26" s="34">
        <v>55</v>
      </c>
      <c r="J26" s="35"/>
      <c r="K26" s="36"/>
      <c r="L26" s="32"/>
      <c r="M26" s="28"/>
      <c r="N26" s="28"/>
    </row>
    <row r="27" spans="1:15" x14ac:dyDescent="0.3">
      <c r="A27" s="64" t="s">
        <v>46</v>
      </c>
      <c r="B27" s="64">
        <v>20230627</v>
      </c>
      <c r="C27" s="65">
        <v>110</v>
      </c>
      <c r="D27" s="65">
        <v>97</v>
      </c>
      <c r="E27" s="65">
        <v>90</v>
      </c>
      <c r="F27" s="66">
        <f t="shared" si="0"/>
        <v>81.818181818181827</v>
      </c>
      <c r="G27" s="65" t="s">
        <v>17</v>
      </c>
      <c r="H27" s="65">
        <v>4</v>
      </c>
      <c r="I27" s="34"/>
      <c r="J27" s="35"/>
      <c r="K27" s="36"/>
      <c r="L27" s="32">
        <v>90</v>
      </c>
      <c r="M27" s="28"/>
      <c r="N27" s="28"/>
    </row>
    <row r="28" spans="1:15" x14ac:dyDescent="0.3">
      <c r="A28" s="26" t="s">
        <v>47</v>
      </c>
      <c r="B28" s="26">
        <v>20181109</v>
      </c>
      <c r="C28" s="28">
        <v>40</v>
      </c>
      <c r="D28" s="28">
        <v>28</v>
      </c>
      <c r="E28" s="28">
        <v>24</v>
      </c>
      <c r="F28" s="27">
        <f t="shared" si="0"/>
        <v>60</v>
      </c>
      <c r="G28" s="28" t="s">
        <v>17</v>
      </c>
      <c r="H28" s="28">
        <v>4</v>
      </c>
      <c r="I28" s="34"/>
      <c r="J28" s="35">
        <v>24</v>
      </c>
      <c r="K28" s="36"/>
      <c r="L28" s="32"/>
      <c r="M28" s="28"/>
      <c r="N28" s="28"/>
    </row>
    <row r="29" spans="1:15" x14ac:dyDescent="0.3">
      <c r="A29" s="26" t="s">
        <v>48</v>
      </c>
      <c r="B29" s="26">
        <v>20190205</v>
      </c>
      <c r="C29" s="28">
        <v>132</v>
      </c>
      <c r="D29" s="28">
        <v>113</v>
      </c>
      <c r="E29" s="28">
        <v>90</v>
      </c>
      <c r="F29" s="27">
        <f t="shared" si="0"/>
        <v>68.181818181818173</v>
      </c>
      <c r="G29" s="28" t="s">
        <v>17</v>
      </c>
      <c r="H29" s="28">
        <v>4</v>
      </c>
      <c r="I29" s="34"/>
      <c r="J29" s="35">
        <v>51</v>
      </c>
      <c r="K29" s="36"/>
      <c r="L29" s="32">
        <v>39</v>
      </c>
      <c r="M29" s="28"/>
      <c r="N29" s="28"/>
      <c r="O29" s="21">
        <v>-30</v>
      </c>
    </row>
    <row r="30" spans="1:15" x14ac:dyDescent="0.3">
      <c r="A30" s="26" t="s">
        <v>49</v>
      </c>
      <c r="B30" s="26">
        <v>20230309</v>
      </c>
      <c r="C30" s="28">
        <v>242</v>
      </c>
      <c r="D30" s="28">
        <v>173</v>
      </c>
      <c r="E30" s="28">
        <v>155</v>
      </c>
      <c r="F30" s="27">
        <f t="shared" si="0"/>
        <v>64.049586776859499</v>
      </c>
      <c r="G30" s="28" t="s">
        <v>17</v>
      </c>
      <c r="H30" s="28">
        <v>4</v>
      </c>
      <c r="I30" s="59">
        <v>155</v>
      </c>
      <c r="J30" s="35"/>
      <c r="K30" s="36"/>
      <c r="L30" s="32"/>
      <c r="M30" s="28"/>
      <c r="N30" s="28"/>
    </row>
    <row r="31" spans="1:15" x14ac:dyDescent="0.3">
      <c r="A31" s="63" t="s">
        <v>50</v>
      </c>
      <c r="B31" s="60">
        <v>20231130</v>
      </c>
      <c r="C31" s="61">
        <v>79</v>
      </c>
      <c r="D31" s="61">
        <v>68</v>
      </c>
      <c r="E31" s="61">
        <v>66</v>
      </c>
      <c r="F31" s="62">
        <f t="shared" si="0"/>
        <v>83.544303797468359</v>
      </c>
      <c r="G31" s="61" t="s">
        <v>17</v>
      </c>
      <c r="H31" s="61">
        <v>4</v>
      </c>
      <c r="I31" s="34">
        <v>38</v>
      </c>
      <c r="J31" s="35">
        <v>28</v>
      </c>
      <c r="K31" s="36"/>
      <c r="L31" s="32"/>
      <c r="M31" s="28"/>
      <c r="N31" s="28"/>
    </row>
    <row r="32" spans="1:15" x14ac:dyDescent="0.3">
      <c r="A32" s="26" t="s">
        <v>51</v>
      </c>
      <c r="B32" s="26">
        <v>20231114</v>
      </c>
      <c r="C32" s="28">
        <v>248</v>
      </c>
      <c r="D32" s="28">
        <v>157</v>
      </c>
      <c r="E32" s="28">
        <v>137</v>
      </c>
      <c r="F32" s="27">
        <f t="shared" si="0"/>
        <v>55.241935483870961</v>
      </c>
      <c r="G32" s="28" t="s">
        <v>17</v>
      </c>
      <c r="H32" s="28">
        <v>4</v>
      </c>
      <c r="I32" s="34"/>
      <c r="J32" s="35"/>
      <c r="K32" s="36">
        <v>34</v>
      </c>
      <c r="L32" s="32">
        <v>103</v>
      </c>
      <c r="M32" s="28"/>
      <c r="N32" s="28"/>
    </row>
    <row r="33" spans="1:28" x14ac:dyDescent="0.3">
      <c r="A33" s="63" t="s">
        <v>52</v>
      </c>
      <c r="B33" s="60">
        <v>20160628</v>
      </c>
      <c r="C33" s="61">
        <v>21</v>
      </c>
      <c r="D33" s="61">
        <v>20</v>
      </c>
      <c r="E33" s="61">
        <v>15</v>
      </c>
      <c r="F33" s="62">
        <f t="shared" si="0"/>
        <v>71.428571428571431</v>
      </c>
      <c r="G33" s="61" t="s">
        <v>53</v>
      </c>
      <c r="H33" s="61">
        <v>2</v>
      </c>
      <c r="I33" s="34"/>
      <c r="J33" s="35"/>
      <c r="K33" s="36"/>
      <c r="L33" s="32"/>
      <c r="M33" s="28"/>
      <c r="N33" s="28">
        <v>15</v>
      </c>
    </row>
    <row r="34" spans="1:28" x14ac:dyDescent="0.3">
      <c r="A34" s="26" t="s">
        <v>54</v>
      </c>
      <c r="B34" s="26">
        <v>20160620</v>
      </c>
      <c r="C34" s="28"/>
      <c r="D34" s="28"/>
      <c r="E34" s="28"/>
      <c r="F34" s="27" t="e">
        <f t="shared" si="0"/>
        <v>#DIV/0!</v>
      </c>
      <c r="G34" s="28" t="s">
        <v>53</v>
      </c>
      <c r="H34" s="28">
        <v>3</v>
      </c>
      <c r="I34" s="34"/>
      <c r="J34" s="35"/>
      <c r="K34" s="36"/>
      <c r="L34" s="32"/>
      <c r="M34" s="28"/>
      <c r="N34" s="28"/>
    </row>
    <row r="35" spans="1:28" x14ac:dyDescent="0.3">
      <c r="A35" s="26" t="s">
        <v>55</v>
      </c>
      <c r="B35" s="26">
        <v>20230622</v>
      </c>
      <c r="C35" s="28">
        <v>140</v>
      </c>
      <c r="D35" s="28">
        <v>89</v>
      </c>
      <c r="E35" s="28">
        <v>82</v>
      </c>
      <c r="F35" s="23">
        <f>(E35/150)*100</f>
        <v>54.666666666666664</v>
      </c>
      <c r="G35" s="28" t="s">
        <v>17</v>
      </c>
      <c r="H35" s="28">
        <v>4</v>
      </c>
      <c r="I35" s="34">
        <v>82</v>
      </c>
      <c r="J35" s="35"/>
      <c r="K35" s="36"/>
      <c r="L35" s="32"/>
      <c r="M35" s="28"/>
      <c r="N35" s="28"/>
    </row>
    <row r="36" spans="1:28" x14ac:dyDescent="0.3">
      <c r="A36" s="60" t="s">
        <v>56</v>
      </c>
      <c r="B36" s="60">
        <v>20231128</v>
      </c>
      <c r="C36" s="61">
        <v>107</v>
      </c>
      <c r="D36" s="61">
        <v>67</v>
      </c>
      <c r="E36" s="61">
        <v>65</v>
      </c>
      <c r="F36" s="62">
        <f>(E36/C36)*100</f>
        <v>60.747663551401864</v>
      </c>
      <c r="G36" s="61" t="s">
        <v>17</v>
      </c>
      <c r="H36" s="61">
        <v>4</v>
      </c>
      <c r="I36" s="34">
        <v>65</v>
      </c>
      <c r="J36" s="35">
        <v>0</v>
      </c>
      <c r="K36" s="36">
        <v>0</v>
      </c>
      <c r="L36" s="32"/>
      <c r="M36" s="28"/>
      <c r="N36" s="28"/>
    </row>
    <row r="37" spans="1:28" x14ac:dyDescent="0.3">
      <c r="A37" s="26" t="s">
        <v>57</v>
      </c>
      <c r="B37" s="26">
        <v>20231003</v>
      </c>
      <c r="C37" s="28">
        <v>189</v>
      </c>
      <c r="D37" s="28">
        <v>163</v>
      </c>
      <c r="E37" s="28">
        <v>153</v>
      </c>
      <c r="F37" s="23">
        <f>(E37/150)*100</f>
        <v>102</v>
      </c>
      <c r="G37" s="28" t="s">
        <v>17</v>
      </c>
      <c r="H37" s="28">
        <v>3</v>
      </c>
      <c r="I37" s="34"/>
      <c r="J37" s="35"/>
      <c r="K37" s="36"/>
      <c r="L37" s="32">
        <v>153</v>
      </c>
      <c r="M37" s="28"/>
      <c r="N37" s="28">
        <v>0</v>
      </c>
    </row>
    <row r="38" spans="1:28" x14ac:dyDescent="0.3">
      <c r="A38" s="26" t="s">
        <v>58</v>
      </c>
      <c r="B38" s="26">
        <v>20221108</v>
      </c>
      <c r="C38" s="28">
        <v>95</v>
      </c>
      <c r="D38" s="28">
        <v>68</v>
      </c>
      <c r="E38" s="28">
        <v>57</v>
      </c>
      <c r="F38" s="27">
        <f t="shared" ref="F38:F45" si="1">(E38/C38)*100</f>
        <v>60</v>
      </c>
      <c r="G38" s="28" t="s">
        <v>17</v>
      </c>
      <c r="H38" s="28">
        <v>4</v>
      </c>
      <c r="I38" s="59">
        <v>41</v>
      </c>
      <c r="J38" s="35"/>
      <c r="K38" s="36"/>
      <c r="L38" s="32">
        <v>16</v>
      </c>
      <c r="M38" s="28"/>
      <c r="N38" s="28"/>
      <c r="Q38" s="28">
        <v>105</v>
      </c>
      <c r="R38" s="28">
        <v>83</v>
      </c>
      <c r="S38" s="28">
        <v>66</v>
      </c>
      <c r="T38" s="27">
        <f t="shared" ref="T38" si="2">(S38/Q38)*100</f>
        <v>62.857142857142854</v>
      </c>
      <c r="U38" s="28" t="s">
        <v>23</v>
      </c>
      <c r="V38" s="28">
        <v>3</v>
      </c>
      <c r="W38" s="59">
        <v>26</v>
      </c>
      <c r="X38" s="35"/>
      <c r="Y38" s="36"/>
      <c r="Z38" s="32">
        <v>40</v>
      </c>
      <c r="AA38" s="28"/>
      <c r="AB38" s="28"/>
    </row>
    <row r="39" spans="1:28" x14ac:dyDescent="0.3">
      <c r="A39" s="33" t="s">
        <v>59</v>
      </c>
      <c r="B39" s="26">
        <v>20221108</v>
      </c>
      <c r="C39" s="28">
        <v>126</v>
      </c>
      <c r="D39" s="28">
        <v>102</v>
      </c>
      <c r="E39" s="28">
        <v>93</v>
      </c>
      <c r="F39" s="27">
        <f t="shared" si="1"/>
        <v>73.80952380952381</v>
      </c>
      <c r="G39" s="28" t="s">
        <v>17</v>
      </c>
      <c r="H39" s="28">
        <v>4</v>
      </c>
      <c r="I39" s="34"/>
      <c r="J39" s="35"/>
      <c r="K39" s="36">
        <v>93</v>
      </c>
      <c r="L39" s="32">
        <v>0</v>
      </c>
      <c r="M39" s="28"/>
      <c r="N39" s="28"/>
      <c r="O39" s="21" t="s">
        <v>60</v>
      </c>
    </row>
    <row r="40" spans="1:28" x14ac:dyDescent="0.3">
      <c r="A40" s="26" t="s">
        <v>61</v>
      </c>
      <c r="B40" s="26">
        <v>20100120</v>
      </c>
      <c r="C40" s="28"/>
      <c r="D40" s="28"/>
      <c r="E40" s="28"/>
      <c r="F40" s="27" t="e">
        <f t="shared" si="1"/>
        <v>#DIV/0!</v>
      </c>
      <c r="G40" s="28" t="s">
        <v>23</v>
      </c>
      <c r="H40" s="28">
        <v>3</v>
      </c>
      <c r="I40" s="34"/>
      <c r="J40" s="35"/>
      <c r="K40" s="36"/>
      <c r="L40" s="32"/>
      <c r="M40" s="28"/>
      <c r="N40" s="28"/>
    </row>
    <row r="41" spans="1:28" x14ac:dyDescent="0.3">
      <c r="A41" s="26" t="s">
        <v>62</v>
      </c>
      <c r="B41" s="26">
        <v>20220616</v>
      </c>
      <c r="C41" s="28">
        <v>171</v>
      </c>
      <c r="D41" s="28">
        <v>119</v>
      </c>
      <c r="E41" s="28">
        <v>111</v>
      </c>
      <c r="F41" s="27">
        <f t="shared" si="1"/>
        <v>64.912280701754383</v>
      </c>
      <c r="G41" s="28" t="s">
        <v>17</v>
      </c>
      <c r="H41" s="28">
        <v>3</v>
      </c>
      <c r="I41" s="34"/>
      <c r="J41" s="35">
        <v>69</v>
      </c>
      <c r="K41" s="36"/>
      <c r="L41" s="32">
        <v>49</v>
      </c>
      <c r="M41" s="28"/>
      <c r="N41" s="28">
        <v>19</v>
      </c>
      <c r="O41" s="21" t="s">
        <v>63</v>
      </c>
      <c r="P41" s="21" t="s">
        <v>64</v>
      </c>
    </row>
    <row r="42" spans="1:28" x14ac:dyDescent="0.3">
      <c r="A42" s="26" t="s">
        <v>65</v>
      </c>
      <c r="B42" s="26">
        <v>20230627</v>
      </c>
      <c r="C42" s="28">
        <v>114</v>
      </c>
      <c r="D42" s="28">
        <v>99</v>
      </c>
      <c r="E42" s="28">
        <v>94</v>
      </c>
      <c r="F42" s="27">
        <f t="shared" si="1"/>
        <v>82.456140350877192</v>
      </c>
      <c r="G42" s="28" t="s">
        <v>17</v>
      </c>
      <c r="H42" s="28">
        <v>4</v>
      </c>
      <c r="I42" s="34"/>
      <c r="J42" s="35">
        <v>75</v>
      </c>
      <c r="K42" s="36"/>
      <c r="L42" s="32"/>
      <c r="M42" s="28"/>
      <c r="N42" s="28"/>
    </row>
    <row r="43" spans="1:28" x14ac:dyDescent="0.3">
      <c r="A43" s="26" t="s">
        <v>66</v>
      </c>
      <c r="B43" s="26">
        <v>20230522</v>
      </c>
      <c r="C43" s="28">
        <v>96</v>
      </c>
      <c r="D43" s="28">
        <v>82</v>
      </c>
      <c r="E43" s="28">
        <v>76</v>
      </c>
      <c r="F43" s="27">
        <f t="shared" si="1"/>
        <v>79.166666666666657</v>
      </c>
      <c r="G43" s="28" t="s">
        <v>17</v>
      </c>
      <c r="H43" s="28">
        <v>4</v>
      </c>
      <c r="I43" s="34">
        <v>30</v>
      </c>
      <c r="J43" s="35"/>
      <c r="K43" s="36"/>
      <c r="L43" s="32">
        <v>30</v>
      </c>
      <c r="M43" s="28"/>
      <c r="N43" s="28"/>
    </row>
    <row r="44" spans="1:28" x14ac:dyDescent="0.3">
      <c r="A44" s="26" t="s">
        <v>67</v>
      </c>
      <c r="B44" s="26">
        <v>20230403</v>
      </c>
      <c r="C44" s="28">
        <v>138</v>
      </c>
      <c r="D44" s="28">
        <v>113</v>
      </c>
      <c r="E44" s="28">
        <v>111</v>
      </c>
      <c r="F44" s="27">
        <f t="shared" si="1"/>
        <v>80.434782608695656</v>
      </c>
      <c r="G44" s="28" t="s">
        <v>17</v>
      </c>
      <c r="H44" s="28">
        <v>4</v>
      </c>
      <c r="I44" s="34">
        <v>111</v>
      </c>
      <c r="J44" s="35"/>
      <c r="K44" s="36"/>
      <c r="L44" s="32"/>
      <c r="M44" s="28"/>
      <c r="N44" s="28"/>
    </row>
    <row r="45" spans="1:28" x14ac:dyDescent="0.3">
      <c r="A45" s="26" t="s">
        <v>68</v>
      </c>
      <c r="B45" s="26">
        <v>20230524</v>
      </c>
      <c r="C45" s="28">
        <v>25</v>
      </c>
      <c r="D45" s="28">
        <v>24</v>
      </c>
      <c r="E45" s="28">
        <v>22</v>
      </c>
      <c r="F45" s="27">
        <f t="shared" si="1"/>
        <v>88</v>
      </c>
      <c r="G45" s="28" t="s">
        <v>17</v>
      </c>
      <c r="H45" s="28">
        <v>4</v>
      </c>
      <c r="I45" s="59">
        <v>20</v>
      </c>
      <c r="J45" s="35"/>
      <c r="K45" s="36"/>
      <c r="L45" s="32"/>
      <c r="M45" s="28"/>
      <c r="N45" s="28"/>
    </row>
    <row r="46" spans="1:28" x14ac:dyDescent="0.3">
      <c r="A46" s="26" t="s">
        <v>69</v>
      </c>
      <c r="B46" s="26">
        <v>20230412</v>
      </c>
      <c r="C46" s="28">
        <v>253</v>
      </c>
      <c r="D46" s="28">
        <v>167</v>
      </c>
      <c r="E46" s="28">
        <v>148</v>
      </c>
      <c r="F46" s="27">
        <f t="shared" ref="F46:F57" si="3">(E46/C46)*100</f>
        <v>58.498023715415016</v>
      </c>
      <c r="G46" s="28" t="s">
        <v>17</v>
      </c>
      <c r="H46" s="28">
        <v>4</v>
      </c>
      <c r="I46" s="59">
        <v>150</v>
      </c>
      <c r="J46" s="35"/>
      <c r="K46" s="36">
        <v>0</v>
      </c>
      <c r="L46" s="32"/>
      <c r="M46" s="28"/>
      <c r="N46" s="28"/>
    </row>
    <row r="47" spans="1:28" ht="15" customHeight="1" x14ac:dyDescent="0.3">
      <c r="A47" s="26" t="s">
        <v>70</v>
      </c>
      <c r="B47" s="26">
        <v>20231116</v>
      </c>
      <c r="C47" s="28">
        <v>195</v>
      </c>
      <c r="D47" s="28">
        <v>161</v>
      </c>
      <c r="E47" s="28">
        <v>147</v>
      </c>
      <c r="F47" s="27">
        <f t="shared" si="3"/>
        <v>75.384615384615387</v>
      </c>
      <c r="G47" s="28" t="s">
        <v>53</v>
      </c>
      <c r="H47" s="28">
        <v>3</v>
      </c>
      <c r="I47" s="34">
        <v>74</v>
      </c>
      <c r="J47" s="35">
        <v>73</v>
      </c>
      <c r="K47" s="36"/>
      <c r="L47" s="32"/>
      <c r="M47" s="28"/>
      <c r="N47" s="28"/>
      <c r="O47" s="41">
        <v>38</v>
      </c>
    </row>
    <row r="48" spans="1:28" ht="15" customHeight="1" x14ac:dyDescent="0.3">
      <c r="A48" s="26" t="s">
        <v>71</v>
      </c>
      <c r="B48" s="26">
        <v>20230302</v>
      </c>
      <c r="C48" s="28">
        <v>146</v>
      </c>
      <c r="D48" s="28">
        <v>88</v>
      </c>
      <c r="E48" s="28">
        <v>82</v>
      </c>
      <c r="F48" s="27">
        <f t="shared" si="3"/>
        <v>56.164383561643838</v>
      </c>
      <c r="G48" s="28" t="s">
        <v>17</v>
      </c>
      <c r="H48" s="28">
        <v>4</v>
      </c>
      <c r="I48" s="34"/>
      <c r="J48" s="35">
        <v>26</v>
      </c>
      <c r="K48" s="36">
        <v>56</v>
      </c>
      <c r="L48" s="32"/>
      <c r="M48" s="28"/>
      <c r="N48" s="28"/>
      <c r="O48" s="41"/>
    </row>
    <row r="49" spans="1:15" x14ac:dyDescent="0.3">
      <c r="A49" s="26" t="s">
        <v>72</v>
      </c>
      <c r="B49" s="26">
        <v>20230601</v>
      </c>
      <c r="C49" s="28">
        <v>189</v>
      </c>
      <c r="D49" s="28">
        <v>137</v>
      </c>
      <c r="E49" s="28">
        <v>133</v>
      </c>
      <c r="F49" s="27">
        <f t="shared" si="3"/>
        <v>70.370370370370367</v>
      </c>
      <c r="G49" s="28" t="s">
        <v>26</v>
      </c>
      <c r="H49" s="28">
        <v>3</v>
      </c>
      <c r="I49" s="34"/>
      <c r="J49" s="35">
        <v>100</v>
      </c>
      <c r="K49" s="36">
        <v>33</v>
      </c>
      <c r="L49" s="32"/>
      <c r="M49" s="28"/>
      <c r="N49" s="28"/>
    </row>
    <row r="50" spans="1:15" x14ac:dyDescent="0.3">
      <c r="A50" s="26" t="s">
        <v>73</v>
      </c>
      <c r="B50" s="26">
        <v>20190605</v>
      </c>
      <c r="C50" s="28">
        <v>32</v>
      </c>
      <c r="D50" s="28">
        <v>19</v>
      </c>
      <c r="E50" s="28">
        <v>16</v>
      </c>
      <c r="F50" s="27">
        <f t="shared" si="3"/>
        <v>50</v>
      </c>
      <c r="G50" s="28" t="s">
        <v>26</v>
      </c>
      <c r="H50" s="28">
        <v>3</v>
      </c>
      <c r="I50" s="34">
        <v>16</v>
      </c>
      <c r="J50" s="35"/>
      <c r="K50" s="36"/>
      <c r="L50" s="32"/>
      <c r="M50" s="28"/>
      <c r="N50" s="28"/>
    </row>
    <row r="51" spans="1:15" x14ac:dyDescent="0.3">
      <c r="A51" s="60" t="s">
        <v>74</v>
      </c>
      <c r="B51" s="60">
        <v>20150403</v>
      </c>
      <c r="C51" s="61">
        <v>550</v>
      </c>
      <c r="D51" s="61">
        <v>430</v>
      </c>
      <c r="E51" s="61">
        <v>420</v>
      </c>
      <c r="F51" s="62">
        <f t="shared" si="3"/>
        <v>76.363636363636374</v>
      </c>
      <c r="G51" s="61" t="s">
        <v>26</v>
      </c>
      <c r="H51" s="61">
        <v>3</v>
      </c>
      <c r="I51" s="34"/>
      <c r="J51" s="35">
        <v>180</v>
      </c>
      <c r="K51" s="36">
        <v>210</v>
      </c>
      <c r="L51" s="32">
        <v>37</v>
      </c>
      <c r="M51" s="28"/>
      <c r="N51" s="28"/>
    </row>
    <row r="52" spans="1:15" x14ac:dyDescent="0.3">
      <c r="A52" s="26" t="s">
        <v>75</v>
      </c>
      <c r="B52" s="26">
        <v>20231126</v>
      </c>
      <c r="C52" s="28">
        <v>59</v>
      </c>
      <c r="D52" s="28">
        <v>57</v>
      </c>
      <c r="E52" s="28">
        <v>53</v>
      </c>
      <c r="F52" s="27">
        <f t="shared" si="3"/>
        <v>89.830508474576277</v>
      </c>
      <c r="G52" s="28" t="s">
        <v>23</v>
      </c>
      <c r="H52" s="28">
        <v>4</v>
      </c>
      <c r="I52" s="34"/>
      <c r="J52" s="35"/>
      <c r="K52" s="36"/>
      <c r="L52" s="32">
        <v>53</v>
      </c>
      <c r="M52" s="28"/>
      <c r="N52" s="28"/>
    </row>
    <row r="53" spans="1:15" x14ac:dyDescent="0.3">
      <c r="A53" s="26" t="s">
        <v>76</v>
      </c>
      <c r="B53" s="26">
        <v>20220602</v>
      </c>
      <c r="C53" s="28">
        <v>79</v>
      </c>
      <c r="D53" s="28">
        <v>58</v>
      </c>
      <c r="E53" s="28">
        <v>52</v>
      </c>
      <c r="F53" s="27">
        <f t="shared" si="3"/>
        <v>65.822784810126578</v>
      </c>
      <c r="G53" s="28" t="s">
        <v>17</v>
      </c>
      <c r="H53" s="28">
        <v>4</v>
      </c>
      <c r="I53" s="34"/>
      <c r="J53" s="35">
        <v>52</v>
      </c>
      <c r="K53" s="36"/>
      <c r="L53" s="32"/>
      <c r="M53" s="28"/>
      <c r="N53" s="28"/>
      <c r="O53" s="21" t="s">
        <v>77</v>
      </c>
    </row>
    <row r="54" spans="1:15" x14ac:dyDescent="0.3">
      <c r="A54" s="26" t="s">
        <v>78</v>
      </c>
      <c r="B54" s="26">
        <v>20231128</v>
      </c>
      <c r="C54" s="28">
        <v>140</v>
      </c>
      <c r="D54" s="28">
        <v>122</v>
      </c>
      <c r="E54" s="28">
        <v>113</v>
      </c>
      <c r="F54" s="27">
        <f t="shared" si="3"/>
        <v>80.714285714285722</v>
      </c>
      <c r="G54" s="28" t="s">
        <v>79</v>
      </c>
      <c r="H54" s="28">
        <v>4</v>
      </c>
      <c r="I54" s="34">
        <v>61</v>
      </c>
      <c r="J54" s="35">
        <v>52</v>
      </c>
      <c r="K54" s="36"/>
      <c r="L54" s="32"/>
      <c r="M54" s="28"/>
      <c r="N54" s="28"/>
    </row>
    <row r="55" spans="1:15" x14ac:dyDescent="0.3">
      <c r="A55" s="64" t="s">
        <v>80</v>
      </c>
      <c r="B55" s="64">
        <v>20231024</v>
      </c>
      <c r="C55" s="65">
        <v>48</v>
      </c>
      <c r="D55" s="65">
        <v>44</v>
      </c>
      <c r="E55" s="65">
        <v>42</v>
      </c>
      <c r="F55" s="66">
        <f>(E55/C55)*100</f>
        <v>87.5</v>
      </c>
      <c r="G55" s="65" t="s">
        <v>17</v>
      </c>
      <c r="H55" s="65">
        <v>4</v>
      </c>
      <c r="I55" s="34"/>
      <c r="J55" s="35">
        <v>42</v>
      </c>
      <c r="K55" s="36">
        <v>0</v>
      </c>
      <c r="L55" s="32">
        <v>0</v>
      </c>
      <c r="M55" s="28"/>
      <c r="N55" s="28"/>
    </row>
    <row r="56" spans="1:15" x14ac:dyDescent="0.3">
      <c r="A56" s="67" t="s">
        <v>81</v>
      </c>
      <c r="B56" s="60">
        <v>20240202</v>
      </c>
      <c r="C56" s="61">
        <v>140</v>
      </c>
      <c r="D56" s="61">
        <v>108</v>
      </c>
      <c r="E56" s="61">
        <v>101</v>
      </c>
      <c r="F56" s="66">
        <f>(E56/C56)*100</f>
        <v>72.142857142857139</v>
      </c>
      <c r="G56" s="61" t="s">
        <v>17</v>
      </c>
      <c r="H56" s="61">
        <v>4</v>
      </c>
      <c r="I56" s="34">
        <v>37</v>
      </c>
      <c r="J56" s="35"/>
      <c r="K56" s="36"/>
      <c r="L56" s="32">
        <v>64</v>
      </c>
      <c r="M56" s="28"/>
      <c r="N56" s="28"/>
    </row>
    <row r="57" spans="1:15" x14ac:dyDescent="0.3">
      <c r="A57" s="60" t="s">
        <v>82</v>
      </c>
      <c r="B57" s="60">
        <v>20100531</v>
      </c>
      <c r="C57" s="61">
        <v>55</v>
      </c>
      <c r="D57" s="61">
        <v>27</v>
      </c>
      <c r="E57" s="61">
        <v>27</v>
      </c>
      <c r="F57" s="62">
        <f t="shared" si="3"/>
        <v>49.090909090909093</v>
      </c>
      <c r="G57" s="61" t="s">
        <v>26</v>
      </c>
      <c r="H57" s="61">
        <v>4</v>
      </c>
      <c r="I57" s="34"/>
      <c r="J57" s="35"/>
      <c r="K57" s="36"/>
      <c r="L57" s="32"/>
      <c r="M57" s="28"/>
      <c r="N57" s="28">
        <v>0</v>
      </c>
    </row>
    <row r="58" spans="1:15" x14ac:dyDescent="0.3">
      <c r="A58" s="26" t="s">
        <v>83</v>
      </c>
      <c r="B58" s="26">
        <v>20230105</v>
      </c>
      <c r="C58" s="28">
        <v>46</v>
      </c>
      <c r="D58" s="28">
        <v>33</v>
      </c>
      <c r="E58" s="28">
        <v>33</v>
      </c>
      <c r="F58" s="27">
        <f>(E58/C58)*100</f>
        <v>71.739130434782609</v>
      </c>
      <c r="G58" s="28" t="s">
        <v>17</v>
      </c>
      <c r="H58" s="28">
        <v>4</v>
      </c>
      <c r="I58" s="59">
        <v>28</v>
      </c>
      <c r="J58" s="35"/>
      <c r="K58" s="36">
        <v>3</v>
      </c>
      <c r="L58" s="32"/>
      <c r="M58" s="28"/>
      <c r="N58" s="28"/>
    </row>
    <row r="59" spans="1:15" x14ac:dyDescent="0.3">
      <c r="A59" s="26" t="s">
        <v>84</v>
      </c>
      <c r="B59" s="26">
        <v>20230515</v>
      </c>
      <c r="C59" s="28">
        <v>83</v>
      </c>
      <c r="D59" s="28">
        <v>50</v>
      </c>
      <c r="E59" s="28">
        <v>45</v>
      </c>
      <c r="F59" s="27">
        <f>(E59/C59)*100</f>
        <v>54.216867469879517</v>
      </c>
      <c r="G59" s="28" t="s">
        <v>17</v>
      </c>
      <c r="H59" s="28">
        <v>4</v>
      </c>
      <c r="I59" s="34"/>
      <c r="J59" s="35"/>
      <c r="K59" s="36"/>
      <c r="L59" s="32">
        <v>45</v>
      </c>
      <c r="M59" s="28"/>
      <c r="N59" s="28"/>
    </row>
    <row r="60" spans="1:15" x14ac:dyDescent="0.3">
      <c r="A60" s="64" t="s">
        <v>85</v>
      </c>
      <c r="B60" s="64">
        <v>20231114</v>
      </c>
      <c r="C60" s="65">
        <v>121</v>
      </c>
      <c r="D60" s="65">
        <v>80</v>
      </c>
      <c r="E60" s="65">
        <v>77</v>
      </c>
      <c r="F60" s="66">
        <f t="shared" ref="F60:F72" si="4">(E60/C60)*100</f>
        <v>63.636363636363633</v>
      </c>
      <c r="G60" s="65" t="s">
        <v>17</v>
      </c>
      <c r="H60" s="65">
        <v>4</v>
      </c>
      <c r="I60" s="34"/>
      <c r="J60" s="35"/>
      <c r="K60" s="36"/>
      <c r="L60" s="32">
        <v>77</v>
      </c>
      <c r="M60" s="28"/>
      <c r="N60" s="28"/>
    </row>
    <row r="61" spans="1:15" x14ac:dyDescent="0.3">
      <c r="A61" s="28" t="s">
        <v>86</v>
      </c>
      <c r="B61" s="26">
        <v>20230616</v>
      </c>
      <c r="C61" s="28">
        <v>64</v>
      </c>
      <c r="D61" s="28">
        <v>51</v>
      </c>
      <c r="E61" s="28">
        <v>49</v>
      </c>
      <c r="F61" s="27">
        <f t="shared" si="4"/>
        <v>76.5625</v>
      </c>
      <c r="G61" s="28" t="s">
        <v>17</v>
      </c>
      <c r="H61" s="28">
        <v>4</v>
      </c>
      <c r="I61" s="34">
        <v>49</v>
      </c>
      <c r="J61" s="35"/>
      <c r="K61" s="36"/>
      <c r="L61" s="32"/>
      <c r="M61" s="28"/>
      <c r="N61" s="28"/>
    </row>
    <row r="62" spans="1:15" x14ac:dyDescent="0.3">
      <c r="A62" s="28" t="s">
        <v>87</v>
      </c>
      <c r="B62" s="26">
        <v>20220616</v>
      </c>
      <c r="C62" s="28">
        <v>52</v>
      </c>
      <c r="D62" s="28">
        <v>45</v>
      </c>
      <c r="E62" s="28">
        <v>41</v>
      </c>
      <c r="F62" s="27">
        <f t="shared" si="4"/>
        <v>78.84615384615384</v>
      </c>
      <c r="G62" s="28" t="s">
        <v>17</v>
      </c>
      <c r="H62" s="28">
        <v>4</v>
      </c>
      <c r="I62" s="34">
        <v>41</v>
      </c>
      <c r="J62" s="35"/>
      <c r="K62" s="36"/>
      <c r="L62" s="32"/>
      <c r="M62" s="28"/>
      <c r="N62" s="28"/>
    </row>
    <row r="63" spans="1:15" x14ac:dyDescent="0.3">
      <c r="A63" s="28" t="s">
        <v>88</v>
      </c>
      <c r="B63" s="26">
        <v>20220615</v>
      </c>
      <c r="C63" s="28">
        <v>132</v>
      </c>
      <c r="D63" s="28">
        <v>97</v>
      </c>
      <c r="E63" s="28">
        <v>4</v>
      </c>
      <c r="F63" s="27">
        <v>104</v>
      </c>
      <c r="G63" s="28" t="s">
        <v>17</v>
      </c>
      <c r="H63" s="28"/>
      <c r="I63" s="59">
        <v>97</v>
      </c>
      <c r="J63" s="35"/>
      <c r="K63" s="36"/>
      <c r="L63" s="32"/>
      <c r="M63" s="28"/>
      <c r="N63" s="28"/>
    </row>
    <row r="64" spans="1:15" x14ac:dyDescent="0.3">
      <c r="A64" s="61" t="s">
        <v>89</v>
      </c>
      <c r="B64" s="60">
        <v>20110307</v>
      </c>
      <c r="C64" s="61">
        <v>86</v>
      </c>
      <c r="D64" s="61">
        <v>0</v>
      </c>
      <c r="E64" s="61">
        <v>0</v>
      </c>
      <c r="F64" s="62">
        <f t="shared" si="4"/>
        <v>0</v>
      </c>
      <c r="G64" s="61" t="s">
        <v>23</v>
      </c>
      <c r="H64" s="61">
        <v>3</v>
      </c>
      <c r="I64" s="34"/>
      <c r="J64" s="35"/>
      <c r="K64" s="36"/>
      <c r="L64" s="32"/>
      <c r="M64" s="28"/>
      <c r="N64" s="28"/>
    </row>
    <row r="65" spans="1:23" x14ac:dyDescent="0.3">
      <c r="A65" s="28" t="s">
        <v>90</v>
      </c>
      <c r="B65" s="26">
        <v>20230921</v>
      </c>
      <c r="C65" s="28">
        <v>173</v>
      </c>
      <c r="D65" s="28">
        <v>99</v>
      </c>
      <c r="E65" s="28">
        <v>93</v>
      </c>
      <c r="F65" s="27">
        <f t="shared" si="4"/>
        <v>53.75722543352601</v>
      </c>
      <c r="G65" s="28" t="s">
        <v>17</v>
      </c>
      <c r="H65" s="28">
        <v>4</v>
      </c>
      <c r="I65" s="34"/>
      <c r="J65" s="35">
        <v>93</v>
      </c>
      <c r="K65" s="36"/>
      <c r="L65" s="32"/>
      <c r="M65" s="28"/>
      <c r="N65" s="28"/>
    </row>
    <row r="66" spans="1:23" x14ac:dyDescent="0.3">
      <c r="A66" s="28" t="s">
        <v>91</v>
      </c>
      <c r="B66" s="26">
        <v>20230524</v>
      </c>
      <c r="C66" s="28">
        <v>143</v>
      </c>
      <c r="D66" s="28">
        <v>106</v>
      </c>
      <c r="E66" s="28">
        <v>100</v>
      </c>
      <c r="F66" s="27">
        <f t="shared" si="4"/>
        <v>69.930069930069934</v>
      </c>
      <c r="G66" s="28" t="s">
        <v>17</v>
      </c>
      <c r="H66" s="28">
        <v>4</v>
      </c>
      <c r="I66" s="34">
        <v>73</v>
      </c>
      <c r="J66" s="35"/>
      <c r="K66" s="36">
        <v>27</v>
      </c>
      <c r="L66" s="32"/>
      <c r="M66" s="28"/>
      <c r="N66" s="28"/>
    </row>
    <row r="67" spans="1:23" x14ac:dyDescent="0.3">
      <c r="A67" s="28" t="s">
        <v>92</v>
      </c>
      <c r="B67" s="26">
        <v>20230302</v>
      </c>
      <c r="C67" s="28">
        <v>65</v>
      </c>
      <c r="D67" s="28">
        <v>47</v>
      </c>
      <c r="E67" s="28">
        <v>45</v>
      </c>
      <c r="F67" s="27">
        <f t="shared" si="4"/>
        <v>69.230769230769226</v>
      </c>
      <c r="G67" s="28" t="s">
        <v>17</v>
      </c>
      <c r="H67" s="28">
        <v>4</v>
      </c>
      <c r="I67" s="59">
        <v>45</v>
      </c>
      <c r="J67" s="35"/>
      <c r="K67" s="36"/>
      <c r="L67" s="32"/>
      <c r="M67" s="28"/>
      <c r="N67" s="28"/>
    </row>
    <row r="68" spans="1:23" x14ac:dyDescent="0.3">
      <c r="A68" s="28" t="s">
        <v>93</v>
      </c>
      <c r="B68" s="26">
        <v>20230118</v>
      </c>
      <c r="C68" s="28">
        <v>315</v>
      </c>
      <c r="D68" s="28">
        <v>200</v>
      </c>
      <c r="E68" s="28">
        <v>185</v>
      </c>
      <c r="F68" s="27">
        <f t="shared" si="4"/>
        <v>58.730158730158735</v>
      </c>
      <c r="G68" s="28" t="s">
        <v>17</v>
      </c>
      <c r="H68" s="28">
        <v>4</v>
      </c>
      <c r="I68" s="59">
        <v>81</v>
      </c>
      <c r="J68" s="35">
        <v>39</v>
      </c>
      <c r="K68" s="36">
        <v>65</v>
      </c>
      <c r="L68" s="32"/>
      <c r="M68" s="28"/>
      <c r="N68" s="28"/>
      <c r="R68" s="21" t="s">
        <v>94</v>
      </c>
      <c r="S68" s="21">
        <v>-32</v>
      </c>
      <c r="T68" s="21" t="s">
        <v>95</v>
      </c>
      <c r="U68" s="21">
        <v>27</v>
      </c>
      <c r="V68" s="21" t="s">
        <v>8</v>
      </c>
      <c r="W68" s="21">
        <v>11</v>
      </c>
    </row>
    <row r="69" spans="1:23" x14ac:dyDescent="0.3">
      <c r="A69" s="21" t="s">
        <v>96</v>
      </c>
      <c r="B69" s="21">
        <v>20230125</v>
      </c>
      <c r="C69" s="28">
        <v>129</v>
      </c>
      <c r="D69" s="28">
        <v>101</v>
      </c>
      <c r="E69" s="28">
        <v>95</v>
      </c>
      <c r="F69" s="27">
        <f t="shared" si="4"/>
        <v>73.643410852713174</v>
      </c>
      <c r="G69" s="28" t="s">
        <v>17</v>
      </c>
      <c r="H69" s="28">
        <v>4</v>
      </c>
      <c r="I69" s="59"/>
      <c r="J69" s="35">
        <v>43</v>
      </c>
      <c r="K69" s="36"/>
      <c r="L69" s="32">
        <v>52</v>
      </c>
      <c r="M69" s="28"/>
      <c r="N69" s="28"/>
    </row>
    <row r="70" spans="1:23" x14ac:dyDescent="0.3">
      <c r="C70" s="28"/>
      <c r="D70" s="28"/>
      <c r="E70" s="28"/>
      <c r="F70" s="27"/>
      <c r="G70" s="28"/>
      <c r="H70" s="28"/>
      <c r="I70" s="59"/>
      <c r="J70" s="35"/>
      <c r="K70" s="36"/>
      <c r="L70" s="32"/>
      <c r="M70" s="28"/>
      <c r="N70" s="28"/>
    </row>
    <row r="71" spans="1:23" x14ac:dyDescent="0.3">
      <c r="A71" s="61" t="s">
        <v>97</v>
      </c>
      <c r="B71" s="60">
        <v>20140415</v>
      </c>
      <c r="C71" s="61">
        <v>26</v>
      </c>
      <c r="D71" s="61">
        <v>19</v>
      </c>
      <c r="E71" s="61">
        <v>17</v>
      </c>
      <c r="F71" s="62">
        <f t="shared" si="4"/>
        <v>65.384615384615387</v>
      </c>
      <c r="G71" s="61" t="s">
        <v>23</v>
      </c>
      <c r="H71" s="61">
        <v>4</v>
      </c>
      <c r="I71" s="34"/>
      <c r="J71" s="35">
        <v>17</v>
      </c>
      <c r="K71" s="36"/>
      <c r="L71" s="32"/>
      <c r="M71" s="28"/>
      <c r="N71" s="28"/>
    </row>
    <row r="72" spans="1:23" s="83" customFormat="1" x14ac:dyDescent="0.3">
      <c r="A72" s="83" t="s">
        <v>98</v>
      </c>
      <c r="B72" s="83">
        <v>20231017</v>
      </c>
      <c r="C72" s="83">
        <v>15</v>
      </c>
      <c r="D72" s="83">
        <v>15</v>
      </c>
      <c r="E72" s="83">
        <v>13</v>
      </c>
      <c r="F72" s="84">
        <f t="shared" si="4"/>
        <v>86.666666666666671</v>
      </c>
      <c r="K72" s="85"/>
    </row>
    <row r="73" spans="1:23" x14ac:dyDescent="0.3">
      <c r="I73" s="37">
        <f>SUM(I4:I71)</f>
        <v>2291</v>
      </c>
      <c r="J73" s="38">
        <f>SUM(J9:J71)</f>
        <v>1179</v>
      </c>
      <c r="K73" s="58">
        <f>SUM(K4:K71)</f>
        <v>763</v>
      </c>
      <c r="L73" s="39">
        <f>SUM(L9:L71)</f>
        <v>1283</v>
      </c>
      <c r="M73" s="21">
        <f>SUM(M9:M71)</f>
        <v>0</v>
      </c>
      <c r="N73" s="21">
        <f>SUM(N9:N71)</f>
        <v>34</v>
      </c>
    </row>
  </sheetData>
  <sortState xmlns:xlrd2="http://schemas.microsoft.com/office/spreadsheetml/2017/richdata2" ref="A1:T73">
    <sortCondition ref="A4"/>
  </sortState>
  <mergeCells count="8">
    <mergeCell ref="L1:L2"/>
    <mergeCell ref="M1:M2"/>
    <mergeCell ref="N1:N2"/>
    <mergeCell ref="F1:F2"/>
    <mergeCell ref="H1:H2"/>
    <mergeCell ref="I1:I2"/>
    <mergeCell ref="J1:J2"/>
    <mergeCell ref="K1:K2"/>
  </mergeCells>
  <pageMargins left="0.7" right="0.7" top="0.75" bottom="0.75" header="0.51180555555555496" footer="0.51180555555555496"/>
  <pageSetup paperSize="9" firstPageNumber="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3A808-82A4-4CF3-AC5D-42C72897DE8F}">
  <sheetPr>
    <pageSetUpPr fitToPage="1"/>
  </sheetPr>
  <dimension ref="A1:AN73"/>
  <sheetViews>
    <sheetView tabSelected="1" topLeftCell="M17" zoomScale="70" zoomScaleNormal="70" workbookViewId="0">
      <selection activeCell="AA15" sqref="AA15"/>
    </sheetView>
  </sheetViews>
  <sheetFormatPr baseColWidth="10" defaultColWidth="11.44140625" defaultRowHeight="14.4" x14ac:dyDescent="0.3"/>
  <cols>
    <col min="1" max="1" width="21.6640625" customWidth="1"/>
    <col min="19" max="19" width="13.5546875" style="79" customWidth="1"/>
    <col min="20" max="20" width="15.6640625" style="79" customWidth="1"/>
    <col min="21" max="21" width="15.44140625" style="79" customWidth="1"/>
    <col min="22" max="22" width="14.6640625" style="79" customWidth="1"/>
    <col min="23" max="23" width="16.44140625" style="79" customWidth="1"/>
    <col min="24" max="24" width="18" style="79" customWidth="1"/>
    <col min="25" max="40" width="11.44140625" style="79"/>
  </cols>
  <sheetData>
    <row r="1" spans="1:24" ht="15" customHeight="1" x14ac:dyDescent="0.3">
      <c r="A1" s="153" t="s">
        <v>107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</row>
    <row r="2" spans="1:24" ht="15" customHeight="1" x14ac:dyDescent="0.3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</row>
    <row r="3" spans="1:24" x14ac:dyDescent="0.3">
      <c r="A3" s="154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</row>
    <row r="4" spans="1:24" x14ac:dyDescent="0.3">
      <c r="A4" s="12"/>
      <c r="B4" s="157" t="s">
        <v>108</v>
      </c>
      <c r="C4" s="157"/>
      <c r="D4" s="157"/>
      <c r="E4" s="157"/>
      <c r="F4" s="157"/>
      <c r="G4" s="157"/>
      <c r="H4" s="157" t="s">
        <v>109</v>
      </c>
      <c r="I4" s="157"/>
      <c r="J4" s="157"/>
      <c r="K4" s="157"/>
      <c r="L4" s="157"/>
      <c r="M4" s="12"/>
      <c r="N4" s="12"/>
      <c r="O4" s="12"/>
      <c r="P4" s="12"/>
      <c r="Q4" s="12"/>
      <c r="R4" s="12"/>
      <c r="S4" s="91"/>
      <c r="T4" s="91"/>
      <c r="U4" s="91"/>
      <c r="V4" s="91"/>
    </row>
    <row r="5" spans="1:24" x14ac:dyDescent="0.3">
      <c r="A5" s="12"/>
      <c r="B5" s="12" t="s">
        <v>110</v>
      </c>
      <c r="C5" s="12" t="s">
        <v>111</v>
      </c>
      <c r="D5" s="12" t="s">
        <v>112</v>
      </c>
      <c r="E5" s="12" t="s">
        <v>113</v>
      </c>
      <c r="F5" s="12" t="s">
        <v>114</v>
      </c>
      <c r="G5" s="12"/>
      <c r="H5" s="12" t="s">
        <v>110</v>
      </c>
      <c r="I5" s="12" t="s">
        <v>111</v>
      </c>
      <c r="J5" s="12" t="s">
        <v>112</v>
      </c>
      <c r="K5" s="12" t="s">
        <v>113</v>
      </c>
      <c r="L5" s="12" t="s">
        <v>114</v>
      </c>
      <c r="M5" s="12"/>
      <c r="N5" s="12" t="s">
        <v>110</v>
      </c>
      <c r="O5" s="12" t="s">
        <v>111</v>
      </c>
      <c r="P5" s="12" t="s">
        <v>112</v>
      </c>
      <c r="Q5" s="12" t="s">
        <v>113</v>
      </c>
      <c r="R5" s="12" t="s">
        <v>114</v>
      </c>
      <c r="S5" s="91"/>
      <c r="T5" s="91"/>
      <c r="U5" s="91"/>
      <c r="V5" s="91"/>
    </row>
    <row r="6" spans="1:24" x14ac:dyDescent="0.3">
      <c r="A6" s="44" t="s">
        <v>115</v>
      </c>
      <c r="B6" s="44">
        <v>26</v>
      </c>
      <c r="C6" s="44">
        <v>19</v>
      </c>
      <c r="D6" s="44">
        <v>0</v>
      </c>
      <c r="E6" s="44">
        <f>B6+C6+D6</f>
        <v>45</v>
      </c>
      <c r="F6" s="44"/>
      <c r="G6" s="44"/>
      <c r="H6" s="44">
        <v>41</v>
      </c>
      <c r="I6" s="44">
        <v>21</v>
      </c>
      <c r="J6" s="44"/>
      <c r="K6" s="44">
        <f>H6+I6</f>
        <v>62</v>
      </c>
      <c r="L6" s="44"/>
      <c r="M6" s="44"/>
      <c r="N6" s="44">
        <f t="shared" ref="N6:N9" si="0">H6-B6</f>
        <v>15</v>
      </c>
      <c r="O6" s="44">
        <f t="shared" ref="O6:O9" si="1">I6-C6</f>
        <v>2</v>
      </c>
      <c r="P6" s="44"/>
      <c r="Q6" s="44">
        <f t="shared" ref="Q6:Q9" si="2">N6+O6</f>
        <v>17</v>
      </c>
      <c r="R6" s="44">
        <f>K6/70</f>
        <v>0.88571428571428568</v>
      </c>
      <c r="S6" s="99" t="s">
        <v>116</v>
      </c>
      <c r="T6" s="99" t="s">
        <v>117</v>
      </c>
      <c r="U6" s="100"/>
      <c r="V6" s="100"/>
    </row>
    <row r="7" spans="1:24" x14ac:dyDescent="0.3">
      <c r="A7" s="44" t="s">
        <v>19</v>
      </c>
      <c r="B7" s="44">
        <v>50</v>
      </c>
      <c r="C7" s="44">
        <v>42</v>
      </c>
      <c r="D7" s="44"/>
      <c r="E7" s="44">
        <f t="shared" ref="E7:E12" si="3">B7+C7+D7</f>
        <v>92</v>
      </c>
      <c r="F7" s="44"/>
      <c r="G7" s="44"/>
      <c r="H7" s="44">
        <v>42</v>
      </c>
      <c r="I7" s="44">
        <v>41</v>
      </c>
      <c r="J7" s="44"/>
      <c r="K7" s="44">
        <f t="shared" ref="K7:K11" si="4">H7+I7</f>
        <v>83</v>
      </c>
      <c r="L7" s="44"/>
      <c r="M7" s="44"/>
      <c r="N7" s="44">
        <f t="shared" si="0"/>
        <v>-8</v>
      </c>
      <c r="O7" s="44">
        <f t="shared" si="1"/>
        <v>-1</v>
      </c>
      <c r="P7" s="44"/>
      <c r="Q7" s="44">
        <f t="shared" si="2"/>
        <v>-9</v>
      </c>
      <c r="R7" s="44">
        <f t="shared" ref="R7:R11" si="5">K7/70</f>
        <v>1.1857142857142857</v>
      </c>
      <c r="S7" s="98" t="s">
        <v>118</v>
      </c>
      <c r="T7" s="98" t="s">
        <v>119</v>
      </c>
      <c r="U7" s="100"/>
      <c r="V7" s="100"/>
    </row>
    <row r="8" spans="1:24" x14ac:dyDescent="0.3">
      <c r="A8" s="44" t="s">
        <v>120</v>
      </c>
      <c r="B8" s="44">
        <v>94</v>
      </c>
      <c r="C8" s="44">
        <v>32</v>
      </c>
      <c r="D8" s="44"/>
      <c r="E8" s="44">
        <f t="shared" si="3"/>
        <v>126</v>
      </c>
      <c r="F8" s="44"/>
      <c r="G8" s="44"/>
      <c r="H8" s="44">
        <v>81</v>
      </c>
      <c r="I8" s="44">
        <v>33</v>
      </c>
      <c r="J8" s="44"/>
      <c r="K8" s="44">
        <f t="shared" si="4"/>
        <v>114</v>
      </c>
      <c r="L8" s="44"/>
      <c r="M8" s="44"/>
      <c r="N8" s="44">
        <f t="shared" si="0"/>
        <v>-13</v>
      </c>
      <c r="O8" s="44">
        <f t="shared" si="1"/>
        <v>1</v>
      </c>
      <c r="P8" s="44"/>
      <c r="Q8" s="44">
        <f t="shared" si="2"/>
        <v>-12</v>
      </c>
      <c r="R8" s="44">
        <f t="shared" si="5"/>
        <v>1.6285714285714286</v>
      </c>
      <c r="S8" s="92" t="s">
        <v>121</v>
      </c>
      <c r="T8" s="92" t="s">
        <v>122</v>
      </c>
      <c r="U8" s="98"/>
      <c r="V8" s="98"/>
    </row>
    <row r="9" spans="1:24" x14ac:dyDescent="0.3">
      <c r="A9" s="44" t="s">
        <v>36</v>
      </c>
      <c r="B9" s="44">
        <v>189</v>
      </c>
      <c r="C9" s="44">
        <v>22</v>
      </c>
      <c r="D9" s="44">
        <v>24</v>
      </c>
      <c r="E9" s="44">
        <f t="shared" si="3"/>
        <v>235</v>
      </c>
      <c r="F9" s="44"/>
      <c r="G9" s="44"/>
      <c r="H9" s="44">
        <v>223</v>
      </c>
      <c r="I9" s="44">
        <v>32</v>
      </c>
      <c r="J9" s="44">
        <v>0</v>
      </c>
      <c r="K9" s="44">
        <f t="shared" si="4"/>
        <v>255</v>
      </c>
      <c r="L9" s="44"/>
      <c r="M9" s="44"/>
      <c r="N9" s="44">
        <f t="shared" si="0"/>
        <v>34</v>
      </c>
      <c r="O9" s="44">
        <f t="shared" si="1"/>
        <v>10</v>
      </c>
      <c r="P9" s="44"/>
      <c r="Q9" s="44">
        <f t="shared" si="2"/>
        <v>44</v>
      </c>
      <c r="R9" s="44">
        <f t="shared" si="5"/>
        <v>3.6428571428571428</v>
      </c>
      <c r="S9" s="92" t="s">
        <v>123</v>
      </c>
      <c r="T9" s="92" t="s">
        <v>124</v>
      </c>
      <c r="U9" s="92"/>
      <c r="V9" s="92"/>
    </row>
    <row r="10" spans="1:24" x14ac:dyDescent="0.3">
      <c r="A10" s="44" t="s">
        <v>125</v>
      </c>
      <c r="B10" s="44">
        <v>104</v>
      </c>
      <c r="C10" s="44">
        <v>34</v>
      </c>
      <c r="D10" s="44"/>
      <c r="E10" s="44">
        <f t="shared" si="3"/>
        <v>138</v>
      </c>
      <c r="F10" s="44"/>
      <c r="G10" s="44"/>
      <c r="H10" s="44">
        <v>97</v>
      </c>
      <c r="I10" s="44">
        <v>42</v>
      </c>
      <c r="J10" s="44"/>
      <c r="K10" s="44">
        <f t="shared" si="4"/>
        <v>139</v>
      </c>
      <c r="L10" s="44"/>
      <c r="M10" s="44"/>
      <c r="N10" s="44">
        <f>H10-B10</f>
        <v>-7</v>
      </c>
      <c r="O10" s="44">
        <f>I10-C10</f>
        <v>8</v>
      </c>
      <c r="P10" s="44"/>
      <c r="Q10" s="44">
        <f>N10+O10</f>
        <v>1</v>
      </c>
      <c r="R10" s="44">
        <f t="shared" si="5"/>
        <v>1.9857142857142858</v>
      </c>
      <c r="S10" s="92" t="s">
        <v>126</v>
      </c>
      <c r="T10" s="92" t="s">
        <v>127</v>
      </c>
      <c r="U10" s="92" t="s">
        <v>128</v>
      </c>
      <c r="V10" s="92" t="s">
        <v>129</v>
      </c>
      <c r="W10" s="92" t="s">
        <v>130</v>
      </c>
      <c r="X10" s="92" t="s">
        <v>131</v>
      </c>
    </row>
    <row r="11" spans="1:24" x14ac:dyDescent="0.3">
      <c r="A11" s="44" t="s">
        <v>132</v>
      </c>
      <c r="B11" s="44">
        <v>22</v>
      </c>
      <c r="C11" s="44">
        <v>6</v>
      </c>
      <c r="D11" s="44"/>
      <c r="E11" s="44">
        <f t="shared" si="3"/>
        <v>28</v>
      </c>
      <c r="F11" s="44"/>
      <c r="G11" s="44"/>
      <c r="H11" s="44">
        <v>41</v>
      </c>
      <c r="I11" s="44">
        <v>7</v>
      </c>
      <c r="J11" s="44"/>
      <c r="K11" s="44">
        <f t="shared" si="4"/>
        <v>48</v>
      </c>
      <c r="L11" s="44"/>
      <c r="M11" s="44"/>
      <c r="N11" s="44">
        <f>H11-B11</f>
        <v>19</v>
      </c>
      <c r="O11" s="44">
        <f>I11-C11</f>
        <v>1</v>
      </c>
      <c r="P11" s="44"/>
      <c r="Q11" s="44">
        <f>N11+O11</f>
        <v>20</v>
      </c>
      <c r="R11" s="44">
        <f t="shared" si="5"/>
        <v>0.68571428571428572</v>
      </c>
      <c r="S11" s="101" t="s">
        <v>133</v>
      </c>
      <c r="T11" s="101" t="s">
        <v>134</v>
      </c>
      <c r="U11" s="98" t="s">
        <v>135</v>
      </c>
      <c r="V11" s="98" t="s">
        <v>136</v>
      </c>
      <c r="W11" s="93" t="s">
        <v>137</v>
      </c>
      <c r="X11" s="93" t="s">
        <v>138</v>
      </c>
    </row>
    <row r="12" spans="1:24" x14ac:dyDescent="0.3">
      <c r="A12" s="12"/>
      <c r="B12" s="12"/>
      <c r="C12" s="12"/>
      <c r="D12" s="12"/>
      <c r="E12" s="12">
        <f t="shared" si="3"/>
        <v>0</v>
      </c>
      <c r="F12" s="12"/>
      <c r="G12" s="12"/>
      <c r="H12" s="12"/>
      <c r="I12" s="12"/>
      <c r="J12" s="12"/>
      <c r="K12" s="12">
        <f>SUM(K6:K11)</f>
        <v>701</v>
      </c>
      <c r="L12" s="12"/>
      <c r="M12" s="12"/>
      <c r="N12" s="12"/>
      <c r="O12" s="12"/>
      <c r="P12" s="12"/>
      <c r="Q12" s="12">
        <f>SUM(Q6:Q11)</f>
        <v>61</v>
      </c>
      <c r="R12" s="12">
        <f>SUM(R6:R11)</f>
        <v>10.014285714285714</v>
      </c>
      <c r="S12" s="91"/>
      <c r="T12" s="91"/>
      <c r="U12" s="91"/>
      <c r="V12" s="91"/>
    </row>
    <row r="13" spans="1:24" ht="28.5" customHeight="1" x14ac:dyDescent="0.3">
      <c r="A13" s="155" t="s">
        <v>139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24" ht="28.5" customHeight="1" x14ac:dyDescent="0.3">
      <c r="A14" s="153"/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</row>
    <row r="15" spans="1:24" x14ac:dyDescent="0.3">
      <c r="A15" s="154"/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</row>
    <row r="16" spans="1:24" x14ac:dyDescent="0.3">
      <c r="A16" s="12"/>
      <c r="B16" s="157" t="s">
        <v>108</v>
      </c>
      <c r="C16" s="157"/>
      <c r="D16" s="157"/>
      <c r="E16" s="157"/>
      <c r="F16" s="157"/>
      <c r="G16" s="157"/>
      <c r="H16" s="157" t="s">
        <v>109</v>
      </c>
      <c r="I16" s="157"/>
      <c r="J16" s="157"/>
      <c r="K16" s="157"/>
      <c r="L16" s="157"/>
      <c r="M16" s="12"/>
      <c r="N16" s="12"/>
      <c r="O16" s="12"/>
      <c r="P16" s="12"/>
      <c r="Q16" s="12"/>
      <c r="R16" s="12"/>
    </row>
    <row r="17" spans="1:40" x14ac:dyDescent="0.3">
      <c r="A17" s="12"/>
      <c r="B17" s="12" t="s">
        <v>110</v>
      </c>
      <c r="C17" s="12" t="s">
        <v>111</v>
      </c>
      <c r="D17" s="12" t="s">
        <v>112</v>
      </c>
      <c r="E17" s="12" t="s">
        <v>113</v>
      </c>
      <c r="F17" s="12" t="s">
        <v>114</v>
      </c>
      <c r="G17" s="12"/>
      <c r="H17" s="12" t="s">
        <v>110</v>
      </c>
      <c r="I17" s="12" t="s">
        <v>111</v>
      </c>
      <c r="J17" s="12" t="s">
        <v>112</v>
      </c>
      <c r="K17" s="12" t="s">
        <v>113</v>
      </c>
      <c r="L17" s="12" t="s">
        <v>114</v>
      </c>
      <c r="M17" s="12"/>
      <c r="N17" s="12" t="s">
        <v>110</v>
      </c>
      <c r="O17" s="12" t="s">
        <v>111</v>
      </c>
      <c r="P17" s="12" t="s">
        <v>112</v>
      </c>
      <c r="Q17" s="12" t="s">
        <v>113</v>
      </c>
      <c r="R17" s="12" t="s">
        <v>114</v>
      </c>
    </row>
    <row r="18" spans="1:40" x14ac:dyDescent="0.3">
      <c r="A18" s="44" t="s">
        <v>140</v>
      </c>
      <c r="B18" s="44">
        <v>185</v>
      </c>
      <c r="C18" s="44">
        <v>24</v>
      </c>
      <c r="D18" s="44"/>
      <c r="E18" s="44">
        <f>B18+C18+D18</f>
        <v>209</v>
      </c>
      <c r="F18" s="44"/>
      <c r="G18" s="44"/>
      <c r="H18" s="44">
        <v>149</v>
      </c>
      <c r="I18" s="44">
        <v>24</v>
      </c>
      <c r="J18" s="44"/>
      <c r="K18" s="44">
        <f>H18+I18</f>
        <v>173</v>
      </c>
      <c r="L18" s="44"/>
      <c r="M18" s="44"/>
      <c r="N18" s="44">
        <f t="shared" ref="N18:N21" si="6">H18-B18</f>
        <v>-36</v>
      </c>
      <c r="O18" s="44">
        <f t="shared" ref="O18:O21" si="7">I18-C18</f>
        <v>0</v>
      </c>
      <c r="P18" s="44"/>
      <c r="Q18" s="44">
        <f t="shared" ref="Q18:Q21" si="8">N18+O18</f>
        <v>-36</v>
      </c>
      <c r="R18" s="44">
        <f>K18/70</f>
        <v>2.4714285714285715</v>
      </c>
      <c r="S18" s="92" t="s">
        <v>141</v>
      </c>
      <c r="T18" s="102" t="s">
        <v>142</v>
      </c>
      <c r="U18" s="102" t="s">
        <v>143</v>
      </c>
      <c r="V18" s="102" t="s">
        <v>144</v>
      </c>
      <c r="W18" s="102" t="s">
        <v>145</v>
      </c>
      <c r="X18" s="102" t="s">
        <v>146</v>
      </c>
    </row>
    <row r="19" spans="1:40" s="68" customFormat="1" x14ac:dyDescent="0.3">
      <c r="A19" s="69" t="s">
        <v>147</v>
      </c>
      <c r="B19" s="69">
        <v>33</v>
      </c>
      <c r="C19" s="69">
        <v>318</v>
      </c>
      <c r="D19" s="69"/>
      <c r="E19" s="69">
        <f t="shared" ref="E19:E24" si="9">B19+C19+D19</f>
        <v>351</v>
      </c>
      <c r="F19" s="69"/>
      <c r="G19" s="69"/>
      <c r="H19" s="69">
        <v>30</v>
      </c>
      <c r="I19" s="69">
        <v>365</v>
      </c>
      <c r="J19" s="69"/>
      <c r="K19" s="69">
        <f t="shared" ref="K19:K24" si="10">H19+I19</f>
        <v>395</v>
      </c>
      <c r="L19" s="69"/>
      <c r="M19" s="69"/>
      <c r="N19" s="69">
        <f t="shared" si="6"/>
        <v>-3</v>
      </c>
      <c r="O19" s="69">
        <f t="shared" si="7"/>
        <v>47</v>
      </c>
      <c r="P19" s="69"/>
      <c r="Q19" s="69">
        <f t="shared" si="8"/>
        <v>44</v>
      </c>
      <c r="R19" s="44">
        <f t="shared" ref="R19" si="11">K19/70</f>
        <v>5.6428571428571432</v>
      </c>
      <c r="S19" s="103" t="s">
        <v>148</v>
      </c>
      <c r="T19" s="103" t="s">
        <v>149</v>
      </c>
      <c r="U19" s="111" t="s">
        <v>121</v>
      </c>
      <c r="V19" s="111" t="s">
        <v>150</v>
      </c>
      <c r="W19" s="111" t="s">
        <v>151</v>
      </c>
      <c r="X19" s="111" t="s">
        <v>151</v>
      </c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</row>
    <row r="20" spans="1:40" x14ac:dyDescent="0.3">
      <c r="A20" s="12" t="s">
        <v>86</v>
      </c>
      <c r="B20" s="12">
        <v>65</v>
      </c>
      <c r="C20" s="12">
        <v>27</v>
      </c>
      <c r="D20" s="12"/>
      <c r="E20" s="12">
        <f t="shared" si="9"/>
        <v>92</v>
      </c>
      <c r="F20" s="12"/>
      <c r="G20" s="12"/>
      <c r="H20" s="12">
        <v>49</v>
      </c>
      <c r="I20" s="12">
        <v>35</v>
      </c>
      <c r="J20" s="12"/>
      <c r="K20" s="12">
        <f t="shared" si="10"/>
        <v>84</v>
      </c>
      <c r="L20" s="12"/>
      <c r="M20" s="12"/>
      <c r="N20" s="12">
        <f t="shared" si="6"/>
        <v>-16</v>
      </c>
      <c r="O20" s="12">
        <f t="shared" si="7"/>
        <v>8</v>
      </c>
      <c r="P20" s="12"/>
      <c r="Q20" s="12">
        <f t="shared" si="8"/>
        <v>-8</v>
      </c>
      <c r="R20" s="44">
        <f>Q20/70</f>
        <v>-0.11428571428571428</v>
      </c>
      <c r="S20" s="102" t="s">
        <v>152</v>
      </c>
      <c r="T20" s="102" t="s">
        <v>153</v>
      </c>
      <c r="U20" s="104"/>
      <c r="V20" s="104"/>
      <c r="W20" s="87"/>
      <c r="X20" s="87"/>
    </row>
    <row r="21" spans="1:40" s="55" customFormat="1" x14ac:dyDescent="0.3">
      <c r="A21" s="54" t="s">
        <v>154</v>
      </c>
      <c r="B21" s="54">
        <v>33</v>
      </c>
      <c r="C21" s="54">
        <v>10</v>
      </c>
      <c r="D21" s="54">
        <v>28</v>
      </c>
      <c r="E21" s="54">
        <f t="shared" si="9"/>
        <v>71</v>
      </c>
      <c r="F21" s="54"/>
      <c r="G21" s="54"/>
      <c r="H21" s="54">
        <v>0</v>
      </c>
      <c r="I21" s="54">
        <v>0</v>
      </c>
      <c r="J21" s="54"/>
      <c r="K21" s="54">
        <f t="shared" si="10"/>
        <v>0</v>
      </c>
      <c r="L21" s="54"/>
      <c r="M21" s="54"/>
      <c r="N21" s="54">
        <f t="shared" si="6"/>
        <v>-33</v>
      </c>
      <c r="O21" s="54">
        <f t="shared" si="7"/>
        <v>-10</v>
      </c>
      <c r="P21" s="54"/>
      <c r="Q21" s="54">
        <f t="shared" si="8"/>
        <v>-43</v>
      </c>
      <c r="R21" s="44">
        <f>Q21/70</f>
        <v>-0.61428571428571432</v>
      </c>
      <c r="S21" s="104"/>
      <c r="T21" s="104"/>
      <c r="U21" s="104"/>
      <c r="V21" s="104"/>
      <c r="W21" s="87"/>
      <c r="X21" s="87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</row>
    <row r="22" spans="1:40" x14ac:dyDescent="0.3">
      <c r="A22" s="44" t="s">
        <v>155</v>
      </c>
      <c r="B22" s="44">
        <v>145</v>
      </c>
      <c r="C22" s="44">
        <v>23</v>
      </c>
      <c r="D22" s="44"/>
      <c r="E22" s="44">
        <f t="shared" si="9"/>
        <v>168</v>
      </c>
      <c r="F22" s="44"/>
      <c r="G22" s="44"/>
      <c r="H22" s="44">
        <v>150</v>
      </c>
      <c r="I22" s="44">
        <v>57</v>
      </c>
      <c r="J22" s="44"/>
      <c r="K22" s="44">
        <f t="shared" si="10"/>
        <v>207</v>
      </c>
      <c r="L22" s="44"/>
      <c r="M22" s="44"/>
      <c r="N22" s="44">
        <v>148</v>
      </c>
      <c r="O22" s="44">
        <v>23</v>
      </c>
      <c r="P22" s="44"/>
      <c r="Q22" s="69">
        <f>K22-E22</f>
        <v>39</v>
      </c>
      <c r="R22" s="44">
        <f t="shared" ref="R22:R23" si="12">Q22/70</f>
        <v>0.55714285714285716</v>
      </c>
      <c r="S22" s="102" t="s">
        <v>156</v>
      </c>
      <c r="T22" s="102" t="s">
        <v>157</v>
      </c>
      <c r="U22" s="105"/>
      <c r="V22" s="105"/>
      <c r="W22" s="87"/>
      <c r="X22" s="87"/>
    </row>
    <row r="23" spans="1:40" x14ac:dyDescent="0.3">
      <c r="A23" s="44" t="s">
        <v>158</v>
      </c>
      <c r="B23" s="44">
        <v>105</v>
      </c>
      <c r="C23" s="44">
        <v>23</v>
      </c>
      <c r="D23" s="44"/>
      <c r="E23" s="44">
        <f t="shared" si="9"/>
        <v>128</v>
      </c>
      <c r="F23" s="44"/>
      <c r="G23" s="44"/>
      <c r="H23" s="44">
        <v>111</v>
      </c>
      <c r="I23" s="44">
        <v>40</v>
      </c>
      <c r="J23" s="44"/>
      <c r="K23" s="44">
        <f t="shared" si="10"/>
        <v>151</v>
      </c>
      <c r="L23" s="44"/>
      <c r="M23" s="44"/>
      <c r="N23" s="44">
        <v>111</v>
      </c>
      <c r="O23" s="44">
        <v>40</v>
      </c>
      <c r="P23" s="44"/>
      <c r="Q23" s="69">
        <f>K23-E23</f>
        <v>23</v>
      </c>
      <c r="R23" s="44">
        <f t="shared" si="12"/>
        <v>0.32857142857142857</v>
      </c>
      <c r="S23" s="106" t="s">
        <v>159</v>
      </c>
      <c r="T23" s="106" t="s">
        <v>160</v>
      </c>
      <c r="U23" s="112"/>
      <c r="V23" s="112"/>
      <c r="W23" s="86"/>
      <c r="X23" s="86"/>
    </row>
    <row r="24" spans="1:40" s="68" customFormat="1" x14ac:dyDescent="0.3">
      <c r="A24" s="69" t="s">
        <v>161</v>
      </c>
      <c r="B24" s="69">
        <v>54</v>
      </c>
      <c r="C24" s="69">
        <v>34</v>
      </c>
      <c r="D24" s="69"/>
      <c r="E24" s="69">
        <f t="shared" si="9"/>
        <v>88</v>
      </c>
      <c r="F24" s="69"/>
      <c r="G24" s="69"/>
      <c r="H24" s="69">
        <v>81</v>
      </c>
      <c r="I24" s="69">
        <v>38</v>
      </c>
      <c r="J24" s="69"/>
      <c r="K24" s="69">
        <f t="shared" si="10"/>
        <v>119</v>
      </c>
      <c r="L24" s="69"/>
      <c r="M24" s="69"/>
      <c r="N24" s="69">
        <f t="shared" ref="N24" si="13">H24-B24</f>
        <v>27</v>
      </c>
      <c r="O24" s="69">
        <f t="shared" ref="O24" si="14">I24-C24</f>
        <v>4</v>
      </c>
      <c r="P24" s="69"/>
      <c r="Q24" s="69">
        <f t="shared" ref="Q24" si="15">N24+O24</f>
        <v>31</v>
      </c>
      <c r="R24" s="69">
        <f t="shared" ref="R24:R26" si="16">K24/70</f>
        <v>1.7</v>
      </c>
      <c r="S24" s="106" t="s">
        <v>162</v>
      </c>
      <c r="T24" s="106" t="s">
        <v>163</v>
      </c>
      <c r="U24" s="106" t="s">
        <v>164</v>
      </c>
      <c r="V24" s="106" t="s">
        <v>165</v>
      </c>
      <c r="W24" s="86"/>
      <c r="X24" s="86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</row>
    <row r="26" spans="1:40" x14ac:dyDescent="0.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>
        <f>SUM(Q18:Q24)</f>
        <v>50</v>
      </c>
      <c r="R26" s="12">
        <f t="shared" si="16"/>
        <v>0</v>
      </c>
    </row>
    <row r="28" spans="1:40" x14ac:dyDescent="0.3">
      <c r="R28">
        <f>SUM(R18:R26)</f>
        <v>9.9714285714285715</v>
      </c>
    </row>
    <row r="30" spans="1:40" ht="28.5" customHeight="1" x14ac:dyDescent="0.3">
      <c r="A30" s="156" t="s">
        <v>166</v>
      </c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</row>
    <row r="31" spans="1:40" ht="28.5" customHeight="1" x14ac:dyDescent="0.3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</row>
    <row r="32" spans="1:40" x14ac:dyDescent="0.3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40" x14ac:dyDescent="0.3">
      <c r="A33" s="44"/>
      <c r="B33" s="158" t="s">
        <v>108</v>
      </c>
      <c r="C33" s="158"/>
      <c r="D33" s="158"/>
      <c r="E33" s="158"/>
      <c r="F33" s="158"/>
      <c r="G33" s="158"/>
      <c r="H33" s="158" t="s">
        <v>109</v>
      </c>
      <c r="I33" s="158"/>
      <c r="J33" s="158"/>
      <c r="K33" s="158"/>
      <c r="L33" s="158"/>
      <c r="M33" s="44"/>
      <c r="N33" s="44"/>
      <c r="O33" s="44"/>
      <c r="P33" s="44"/>
      <c r="Q33" s="44"/>
      <c r="R33" s="44"/>
      <c r="S33" s="88"/>
      <c r="T33" s="88"/>
      <c r="U33" s="88"/>
      <c r="V33" s="88"/>
      <c r="W33" s="90"/>
      <c r="X33" s="90"/>
    </row>
    <row r="34" spans="1:40" x14ac:dyDescent="0.3">
      <c r="A34" s="44"/>
      <c r="B34" s="44" t="s">
        <v>110</v>
      </c>
      <c r="C34" s="44" t="s">
        <v>111</v>
      </c>
      <c r="D34" s="44" t="s">
        <v>112</v>
      </c>
      <c r="E34" s="44" t="s">
        <v>113</v>
      </c>
      <c r="F34" s="44" t="s">
        <v>114</v>
      </c>
      <c r="G34" s="44"/>
      <c r="H34" s="44" t="s">
        <v>110</v>
      </c>
      <c r="I34" s="44" t="s">
        <v>111</v>
      </c>
      <c r="J34" s="44" t="s">
        <v>112</v>
      </c>
      <c r="K34" s="44" t="s">
        <v>113</v>
      </c>
      <c r="L34" s="44" t="s">
        <v>114</v>
      </c>
      <c r="M34" s="44"/>
      <c r="N34" s="44" t="s">
        <v>110</v>
      </c>
      <c r="O34" s="44" t="s">
        <v>111</v>
      </c>
      <c r="P34" s="44" t="s">
        <v>112</v>
      </c>
      <c r="Q34" s="44" t="s">
        <v>113</v>
      </c>
      <c r="R34" s="44" t="s">
        <v>114</v>
      </c>
      <c r="S34" s="88"/>
      <c r="T34" s="88"/>
      <c r="U34" s="88"/>
      <c r="V34" s="88"/>
      <c r="W34" s="90"/>
      <c r="X34" s="90"/>
    </row>
    <row r="35" spans="1:40" x14ac:dyDescent="0.3">
      <c r="A35" s="44" t="s">
        <v>55</v>
      </c>
      <c r="B35" s="44">
        <v>94</v>
      </c>
      <c r="C35" s="44">
        <v>0</v>
      </c>
      <c r="D35" s="44">
        <v>0</v>
      </c>
      <c r="E35" s="44">
        <f>B35+C35+D35</f>
        <v>94</v>
      </c>
      <c r="F35" s="44"/>
      <c r="G35" s="44"/>
      <c r="H35" s="44">
        <v>82</v>
      </c>
      <c r="I35" s="44">
        <v>0</v>
      </c>
      <c r="J35" s="44">
        <v>0</v>
      </c>
      <c r="K35" s="44">
        <f>H35+I35</f>
        <v>82</v>
      </c>
      <c r="L35" s="44"/>
      <c r="M35" s="44"/>
      <c r="N35" s="44">
        <f t="shared" ref="N35:N41" si="17">H35-B35</f>
        <v>-12</v>
      </c>
      <c r="O35" s="44">
        <f t="shared" ref="O35:P36" si="18">I35-C35</f>
        <v>0</v>
      </c>
      <c r="P35" s="44">
        <f t="shared" si="18"/>
        <v>0</v>
      </c>
      <c r="Q35" s="44">
        <f>N35+O35+P35</f>
        <v>-12</v>
      </c>
      <c r="R35" s="44">
        <f>K35/70</f>
        <v>1.1714285714285715</v>
      </c>
      <c r="S35" s="93" t="s">
        <v>167</v>
      </c>
      <c r="T35" s="93" t="s">
        <v>168</v>
      </c>
      <c r="U35" s="89" t="s">
        <v>169</v>
      </c>
      <c r="V35" s="89" t="s">
        <v>170</v>
      </c>
      <c r="W35" s="90"/>
      <c r="X35" s="90"/>
    </row>
    <row r="36" spans="1:40" x14ac:dyDescent="0.3">
      <c r="A36" s="44" t="s">
        <v>171</v>
      </c>
      <c r="B36" s="44">
        <v>231</v>
      </c>
      <c r="C36" s="44">
        <v>61</v>
      </c>
      <c r="D36" s="44">
        <v>14</v>
      </c>
      <c r="E36" s="44">
        <f t="shared" ref="E36:E40" si="19">B36+C36+D36</f>
        <v>306</v>
      </c>
      <c r="F36" s="44"/>
      <c r="G36" s="44"/>
      <c r="H36" s="44">
        <v>193</v>
      </c>
      <c r="I36" s="44">
        <v>57</v>
      </c>
      <c r="J36" s="44">
        <v>23.5</v>
      </c>
      <c r="K36" s="44">
        <f t="shared" ref="K36" si="20">H36+I36</f>
        <v>250</v>
      </c>
      <c r="L36" s="44"/>
      <c r="M36" s="44"/>
      <c r="N36" s="44">
        <f t="shared" si="17"/>
        <v>-38</v>
      </c>
      <c r="O36" s="44">
        <f t="shared" si="18"/>
        <v>-4</v>
      </c>
      <c r="P36" s="44">
        <f t="shared" si="18"/>
        <v>9.5</v>
      </c>
      <c r="Q36" s="44">
        <f>N36+O36+P36</f>
        <v>-32.5</v>
      </c>
      <c r="R36" s="44">
        <f t="shared" ref="R36:R39" si="21">K36/70</f>
        <v>3.5714285714285716</v>
      </c>
      <c r="S36" s="89" t="s">
        <v>172</v>
      </c>
      <c r="T36" s="89" t="s">
        <v>173</v>
      </c>
      <c r="U36" s="88" t="s">
        <v>174</v>
      </c>
      <c r="V36" s="88" t="s">
        <v>174</v>
      </c>
      <c r="W36" s="90"/>
      <c r="X36" s="90"/>
    </row>
    <row r="37" spans="1:40" s="78" customFormat="1" x14ac:dyDescent="0.3">
      <c r="A37" s="44" t="s">
        <v>44</v>
      </c>
      <c r="B37" s="44">
        <v>37</v>
      </c>
      <c r="C37" s="44">
        <v>0</v>
      </c>
      <c r="D37" s="44"/>
      <c r="E37" s="44">
        <f t="shared" si="19"/>
        <v>37</v>
      </c>
      <c r="F37" s="44"/>
      <c r="G37" s="44"/>
      <c r="H37" s="44">
        <v>40</v>
      </c>
      <c r="I37" s="44"/>
      <c r="J37" s="44"/>
      <c r="K37" s="44">
        <f>H37+I37+J37</f>
        <v>40</v>
      </c>
      <c r="L37" s="44"/>
      <c r="M37" s="44"/>
      <c r="N37" s="44">
        <f t="shared" si="17"/>
        <v>3</v>
      </c>
      <c r="O37" s="44">
        <f>I37-C37</f>
        <v>0</v>
      </c>
      <c r="P37" s="44">
        <f>J37-D37</f>
        <v>0</v>
      </c>
      <c r="Q37" s="44">
        <f t="shared" ref="Q37:Q41" si="22">N37+O37+P37</f>
        <v>3</v>
      </c>
      <c r="R37" s="44">
        <f t="shared" si="21"/>
        <v>0.5714285714285714</v>
      </c>
      <c r="S37" s="89" t="s">
        <v>175</v>
      </c>
      <c r="T37" s="89" t="s">
        <v>176</v>
      </c>
      <c r="U37" s="93" t="s">
        <v>177</v>
      </c>
      <c r="V37" s="93" t="s">
        <v>178</v>
      </c>
      <c r="W37" s="89" t="s">
        <v>141</v>
      </c>
      <c r="X37" s="92" t="s">
        <v>179</v>
      </c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</row>
    <row r="38" spans="1:40" s="78" customFormat="1" x14ac:dyDescent="0.3">
      <c r="A38" s="44" t="s">
        <v>78</v>
      </c>
      <c r="B38" s="44">
        <v>39</v>
      </c>
      <c r="C38" s="44">
        <v>41</v>
      </c>
      <c r="D38" s="44">
        <v>0</v>
      </c>
      <c r="E38" s="44">
        <f t="shared" si="19"/>
        <v>80</v>
      </c>
      <c r="F38" s="44"/>
      <c r="G38" s="44"/>
      <c r="H38" s="44">
        <v>61</v>
      </c>
      <c r="I38" s="44">
        <v>21</v>
      </c>
      <c r="J38" s="44">
        <v>31</v>
      </c>
      <c r="K38" s="44">
        <f t="shared" ref="K38:K40" si="23">H38+I38+J38</f>
        <v>113</v>
      </c>
      <c r="L38" s="44"/>
      <c r="M38" s="44"/>
      <c r="N38" s="44">
        <f t="shared" si="17"/>
        <v>22</v>
      </c>
      <c r="O38" s="44">
        <f t="shared" ref="O38:O41" si="24">I38-C38</f>
        <v>-20</v>
      </c>
      <c r="P38" s="44">
        <f t="shared" ref="P38:P41" si="25">J38-D38</f>
        <v>31</v>
      </c>
      <c r="Q38" s="44">
        <f t="shared" si="22"/>
        <v>33</v>
      </c>
      <c r="R38" s="44">
        <f t="shared" si="21"/>
        <v>1.6142857142857143</v>
      </c>
      <c r="S38" s="89" t="s">
        <v>180</v>
      </c>
      <c r="T38" s="89" t="s">
        <v>181</v>
      </c>
      <c r="U38" s="89" t="s">
        <v>182</v>
      </c>
      <c r="V38" s="89" t="s">
        <v>183</v>
      </c>
      <c r="W38" s="90"/>
      <c r="X38" s="90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</row>
    <row r="39" spans="1:40" s="78" customFormat="1" x14ac:dyDescent="0.3">
      <c r="A39" s="44" t="s">
        <v>184</v>
      </c>
      <c r="B39" s="44">
        <v>46</v>
      </c>
      <c r="C39" s="44">
        <v>15</v>
      </c>
      <c r="D39" s="44">
        <v>21</v>
      </c>
      <c r="E39" s="44">
        <f t="shared" si="19"/>
        <v>82</v>
      </c>
      <c r="F39" s="44"/>
      <c r="G39" s="44"/>
      <c r="H39" s="44">
        <v>74</v>
      </c>
      <c r="I39" s="44">
        <v>16</v>
      </c>
      <c r="J39" s="44">
        <v>22</v>
      </c>
      <c r="K39" s="44">
        <f t="shared" si="23"/>
        <v>112</v>
      </c>
      <c r="L39" s="44"/>
      <c r="M39" s="44"/>
      <c r="N39" s="44">
        <f t="shared" si="17"/>
        <v>28</v>
      </c>
      <c r="O39" s="44">
        <f t="shared" si="24"/>
        <v>1</v>
      </c>
      <c r="P39" s="44">
        <f t="shared" si="25"/>
        <v>1</v>
      </c>
      <c r="Q39" s="44">
        <f t="shared" si="22"/>
        <v>30</v>
      </c>
      <c r="R39" s="44">
        <f t="shared" si="21"/>
        <v>1.6</v>
      </c>
      <c r="S39" s="89" t="s">
        <v>185</v>
      </c>
      <c r="T39" s="89" t="s">
        <v>186</v>
      </c>
      <c r="U39" s="89" t="s">
        <v>187</v>
      </c>
      <c r="V39" s="89" t="s">
        <v>188</v>
      </c>
      <c r="W39" s="90"/>
      <c r="X39" s="90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</row>
    <row r="40" spans="1:40" s="78" customFormat="1" x14ac:dyDescent="0.3">
      <c r="A40" s="44" t="s">
        <v>189</v>
      </c>
      <c r="B40" s="44"/>
      <c r="C40" s="44"/>
      <c r="D40" s="44">
        <v>9</v>
      </c>
      <c r="E40" s="44">
        <f t="shared" si="19"/>
        <v>9</v>
      </c>
      <c r="F40" s="44"/>
      <c r="G40" s="44"/>
      <c r="H40" s="44">
        <v>38</v>
      </c>
      <c r="I40" s="44">
        <v>45</v>
      </c>
      <c r="J40" s="44">
        <v>36</v>
      </c>
      <c r="K40" s="44">
        <f t="shared" si="23"/>
        <v>119</v>
      </c>
      <c r="L40" s="44"/>
      <c r="M40" s="44"/>
      <c r="N40" s="44">
        <f t="shared" si="17"/>
        <v>38</v>
      </c>
      <c r="O40" s="44">
        <f t="shared" si="24"/>
        <v>45</v>
      </c>
      <c r="P40" s="44">
        <f t="shared" si="25"/>
        <v>27</v>
      </c>
      <c r="Q40" s="44">
        <f t="shared" si="22"/>
        <v>110</v>
      </c>
      <c r="R40" s="44">
        <f>K66/70</f>
        <v>1.7285714285714286</v>
      </c>
      <c r="S40" s="89" t="s">
        <v>190</v>
      </c>
      <c r="T40" s="89" t="s">
        <v>191</v>
      </c>
      <c r="U40" s="89" t="s">
        <v>192</v>
      </c>
      <c r="V40" s="89" t="s">
        <v>193</v>
      </c>
      <c r="W40" s="89" t="s">
        <v>194</v>
      </c>
      <c r="X40" s="92" t="s">
        <v>195</v>
      </c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</row>
    <row r="41" spans="1:40" x14ac:dyDescent="0.3">
      <c r="A41" s="44" t="s">
        <v>27</v>
      </c>
      <c r="B41" s="44"/>
      <c r="C41" s="44"/>
      <c r="D41" s="44"/>
      <c r="E41" s="44"/>
      <c r="F41" s="44"/>
      <c r="G41" s="44"/>
      <c r="H41" s="44">
        <v>32</v>
      </c>
      <c r="I41" s="44"/>
      <c r="J41" s="44"/>
      <c r="K41" s="44">
        <f>H41+I41+J41</f>
        <v>32</v>
      </c>
      <c r="L41" s="44"/>
      <c r="M41" s="44"/>
      <c r="N41" s="44">
        <f t="shared" si="17"/>
        <v>32</v>
      </c>
      <c r="O41" s="44">
        <f t="shared" si="24"/>
        <v>0</v>
      </c>
      <c r="P41" s="44">
        <f t="shared" si="25"/>
        <v>0</v>
      </c>
      <c r="Q41" s="44">
        <f t="shared" si="22"/>
        <v>32</v>
      </c>
      <c r="R41" s="44"/>
      <c r="S41" s="93" t="s">
        <v>196</v>
      </c>
      <c r="T41" s="93"/>
      <c r="U41" s="93" t="s">
        <v>197</v>
      </c>
      <c r="V41" s="93" t="s">
        <v>198</v>
      </c>
      <c r="W41" s="90"/>
      <c r="X41" s="90"/>
    </row>
    <row r="42" spans="1:40" x14ac:dyDescent="0.3">
      <c r="A42" s="44" t="s">
        <v>40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>
        <f ca="1">SUM(R35:R67)</f>
        <v>12.557142857142857</v>
      </c>
      <c r="S42" s="93" t="s">
        <v>199</v>
      </c>
      <c r="T42" s="93" t="s">
        <v>200</v>
      </c>
      <c r="U42" s="93" t="s">
        <v>201</v>
      </c>
      <c r="V42" s="93"/>
      <c r="W42" s="90"/>
      <c r="X42" s="90"/>
    </row>
    <row r="43" spans="1:40" x14ac:dyDescent="0.3">
      <c r="A43" s="44" t="s">
        <v>29</v>
      </c>
      <c r="B43" s="44">
        <v>201</v>
      </c>
      <c r="C43" s="44">
        <v>12</v>
      </c>
      <c r="D43" s="44">
        <v>20</v>
      </c>
      <c r="E43" s="44">
        <f>B43+C43+D43</f>
        <v>233</v>
      </c>
      <c r="F43" s="44"/>
      <c r="G43" s="44"/>
      <c r="H43" s="44">
        <v>93</v>
      </c>
      <c r="I43" s="44">
        <v>11</v>
      </c>
      <c r="J43" s="44">
        <v>19</v>
      </c>
      <c r="K43" s="44">
        <f>H43+I43</f>
        <v>104</v>
      </c>
      <c r="L43" s="44"/>
      <c r="M43" s="44"/>
      <c r="N43" s="44">
        <f>H43-B43</f>
        <v>-108</v>
      </c>
      <c r="O43" s="44">
        <f>I43-C43</f>
        <v>-1</v>
      </c>
      <c r="P43" s="44">
        <f>J43-D43</f>
        <v>-1</v>
      </c>
      <c r="Q43" s="44">
        <f>N43+O43+P43</f>
        <v>-110</v>
      </c>
      <c r="R43" s="44">
        <f>K43/70</f>
        <v>1.4857142857142858</v>
      </c>
      <c r="S43" s="92" t="s">
        <v>202</v>
      </c>
      <c r="T43" s="92" t="s">
        <v>203</v>
      </c>
      <c r="U43" s="92" t="s">
        <v>204</v>
      </c>
      <c r="V43" s="92" t="s">
        <v>205</v>
      </c>
      <c r="W43" s="87"/>
      <c r="X43" s="87"/>
    </row>
    <row r="47" spans="1:40" ht="28.5" customHeight="1" x14ac:dyDescent="0.3">
      <c r="A47" s="153" t="s">
        <v>206</v>
      </c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AD47" s="79" cm="1">
        <f t="array" aca="1" ref="AD47" ca="1">+AD47:AD48</f>
        <v>0</v>
      </c>
    </row>
    <row r="48" spans="1:40" ht="28.5" customHeight="1" x14ac:dyDescent="0.3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</row>
    <row r="49" spans="1:40" x14ac:dyDescent="0.3">
      <c r="A49" s="154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</row>
    <row r="50" spans="1:40" x14ac:dyDescent="0.3">
      <c r="A50" s="12"/>
      <c r="B50" s="157" t="s">
        <v>108</v>
      </c>
      <c r="C50" s="157"/>
      <c r="D50" s="157"/>
      <c r="E50" s="157"/>
      <c r="F50" s="157"/>
      <c r="G50" s="157"/>
      <c r="H50" s="157" t="s">
        <v>109</v>
      </c>
      <c r="I50" s="157"/>
      <c r="J50" s="157"/>
      <c r="K50" s="157"/>
      <c r="L50" s="157"/>
      <c r="M50" s="12"/>
      <c r="N50" s="12"/>
      <c r="O50" s="12"/>
      <c r="P50" s="12"/>
      <c r="Q50" s="12"/>
      <c r="R50" s="12"/>
    </row>
    <row r="51" spans="1:40" x14ac:dyDescent="0.3">
      <c r="A51" s="12"/>
      <c r="B51" s="12" t="s">
        <v>110</v>
      </c>
      <c r="C51" s="12" t="s">
        <v>111</v>
      </c>
      <c r="D51" s="12" t="s">
        <v>112</v>
      </c>
      <c r="E51" s="12" t="s">
        <v>113</v>
      </c>
      <c r="F51" s="12" t="s">
        <v>114</v>
      </c>
      <c r="G51" s="12"/>
      <c r="H51" s="12" t="s">
        <v>110</v>
      </c>
      <c r="I51" s="12" t="s">
        <v>111</v>
      </c>
      <c r="J51" s="12" t="s">
        <v>112</v>
      </c>
      <c r="K51" s="12" t="s">
        <v>113</v>
      </c>
      <c r="L51" s="12" t="s">
        <v>114</v>
      </c>
      <c r="M51" s="12"/>
      <c r="N51" s="12" t="s">
        <v>110</v>
      </c>
      <c r="O51" s="12" t="s">
        <v>111</v>
      </c>
      <c r="P51" s="12" t="s">
        <v>112</v>
      </c>
      <c r="Q51" s="12" t="s">
        <v>113</v>
      </c>
      <c r="R51" s="12" t="s">
        <v>114</v>
      </c>
    </row>
    <row r="52" spans="1:40" s="68" customFormat="1" x14ac:dyDescent="0.3">
      <c r="A52" s="69" t="s">
        <v>207</v>
      </c>
      <c r="B52" s="69">
        <v>16</v>
      </c>
      <c r="C52" s="69">
        <v>0</v>
      </c>
      <c r="D52" s="69">
        <v>0</v>
      </c>
      <c r="E52" s="69">
        <f>B52+C52+D52</f>
        <v>16</v>
      </c>
      <c r="F52" s="69"/>
      <c r="G52" s="69"/>
      <c r="H52" s="69">
        <v>28</v>
      </c>
      <c r="I52" s="69">
        <v>9</v>
      </c>
      <c r="J52" s="69"/>
      <c r="K52" s="12">
        <f t="shared" ref="K52:K56" si="26">H52+I52+J52</f>
        <v>37</v>
      </c>
      <c r="L52" s="69"/>
      <c r="M52" s="69"/>
      <c r="N52" s="69">
        <f t="shared" ref="N52:N56" si="27">H52-B52</f>
        <v>12</v>
      </c>
      <c r="O52" s="69">
        <f t="shared" ref="O52:O56" si="28">I52-C52</f>
        <v>9</v>
      </c>
      <c r="P52" s="69"/>
      <c r="Q52" s="69">
        <f t="shared" ref="Q52:Q56" si="29">N52+O52</f>
        <v>21</v>
      </c>
      <c r="R52" s="107">
        <f>K52/70</f>
        <v>0.52857142857142858</v>
      </c>
      <c r="S52" s="99" t="s">
        <v>208</v>
      </c>
      <c r="T52" s="99" t="s">
        <v>209</v>
      </c>
      <c r="U52" s="99"/>
      <c r="V52" s="9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</row>
    <row r="53" spans="1:40" s="78" customFormat="1" x14ac:dyDescent="0.3">
      <c r="A53" s="77" t="s">
        <v>210</v>
      </c>
      <c r="B53" s="77">
        <v>71</v>
      </c>
      <c r="C53" s="77"/>
      <c r="D53" s="77"/>
      <c r="E53" s="77">
        <f t="shared" ref="E53:E56" si="30">B53+C53+D53</f>
        <v>71</v>
      </c>
      <c r="F53" s="77"/>
      <c r="G53" s="77"/>
      <c r="H53" s="77">
        <v>65</v>
      </c>
      <c r="I53" s="77"/>
      <c r="J53" s="77"/>
      <c r="K53" s="77">
        <f t="shared" si="26"/>
        <v>65</v>
      </c>
      <c r="L53" s="77"/>
      <c r="M53" s="77"/>
      <c r="N53" s="77">
        <f t="shared" si="27"/>
        <v>-6</v>
      </c>
      <c r="O53" s="77">
        <f t="shared" si="28"/>
        <v>0</v>
      </c>
      <c r="P53" s="77"/>
      <c r="Q53" s="77">
        <f t="shared" si="29"/>
        <v>-6</v>
      </c>
      <c r="R53" s="108">
        <f t="shared" ref="R53:R60" si="31">K53/70</f>
        <v>0.9285714285714286</v>
      </c>
      <c r="S53" s="92" t="s">
        <v>118</v>
      </c>
      <c r="T53" s="92" t="s">
        <v>211</v>
      </c>
      <c r="U53" s="100"/>
      <c r="V53" s="100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</row>
    <row r="54" spans="1:40" x14ac:dyDescent="0.3">
      <c r="A54" s="44" t="s">
        <v>212</v>
      </c>
      <c r="B54" s="44">
        <v>49</v>
      </c>
      <c r="C54" s="44">
        <v>14</v>
      </c>
      <c r="D54" s="44"/>
      <c r="E54" s="44">
        <f t="shared" si="30"/>
        <v>63</v>
      </c>
      <c r="F54" s="44"/>
      <c r="G54" s="44"/>
      <c r="H54" s="44">
        <v>39</v>
      </c>
      <c r="I54" s="44">
        <v>15</v>
      </c>
      <c r="J54" s="44"/>
      <c r="K54" s="12">
        <f t="shared" si="26"/>
        <v>54</v>
      </c>
      <c r="L54" s="44"/>
      <c r="M54" s="44"/>
      <c r="N54" s="44">
        <f t="shared" si="27"/>
        <v>-10</v>
      </c>
      <c r="O54" s="44">
        <f t="shared" si="28"/>
        <v>1</v>
      </c>
      <c r="P54" s="44"/>
      <c r="Q54" s="44">
        <f t="shared" si="29"/>
        <v>-9</v>
      </c>
      <c r="R54" s="42">
        <f t="shared" si="31"/>
        <v>0.77142857142857146</v>
      </c>
      <c r="S54" s="98" t="s">
        <v>213</v>
      </c>
      <c r="T54" s="98" t="s">
        <v>214</v>
      </c>
      <c r="U54" s="92" t="s">
        <v>152</v>
      </c>
      <c r="V54" s="92" t="s">
        <v>215</v>
      </c>
    </row>
    <row r="55" spans="1:40" x14ac:dyDescent="0.3">
      <c r="A55" s="12" t="s">
        <v>66</v>
      </c>
      <c r="B55" s="12">
        <v>47</v>
      </c>
      <c r="C55" s="12">
        <v>11</v>
      </c>
      <c r="D55" s="12">
        <v>0</v>
      </c>
      <c r="E55" s="12">
        <f t="shared" si="30"/>
        <v>58</v>
      </c>
      <c r="F55" s="12"/>
      <c r="G55" s="12"/>
      <c r="H55" s="12">
        <v>30</v>
      </c>
      <c r="I55" s="12">
        <v>17</v>
      </c>
      <c r="J55" s="12"/>
      <c r="K55" s="12">
        <f t="shared" si="26"/>
        <v>47</v>
      </c>
      <c r="L55" s="12"/>
      <c r="M55" s="12"/>
      <c r="N55" s="12">
        <f t="shared" si="27"/>
        <v>-17</v>
      </c>
      <c r="O55" s="12">
        <f t="shared" si="28"/>
        <v>6</v>
      </c>
      <c r="P55" s="12"/>
      <c r="Q55" s="12">
        <f t="shared" si="29"/>
        <v>-11</v>
      </c>
      <c r="R55" s="42">
        <f t="shared" si="31"/>
        <v>0.67142857142857137</v>
      </c>
      <c r="S55" s="92" t="s">
        <v>216</v>
      </c>
      <c r="T55" s="92" t="s">
        <v>217</v>
      </c>
      <c r="U55" s="100"/>
      <c r="V55" s="100"/>
    </row>
    <row r="56" spans="1:40" x14ac:dyDescent="0.3">
      <c r="A56" s="12" t="s">
        <v>218</v>
      </c>
      <c r="B56" s="12">
        <v>39</v>
      </c>
      <c r="C56" s="12">
        <v>0</v>
      </c>
      <c r="D56" s="12">
        <v>0</v>
      </c>
      <c r="E56" s="12">
        <f t="shared" si="30"/>
        <v>39</v>
      </c>
      <c r="F56" s="12"/>
      <c r="G56" s="12"/>
      <c r="H56" s="12">
        <v>45</v>
      </c>
      <c r="I56" s="12">
        <v>18</v>
      </c>
      <c r="J56" s="12"/>
      <c r="K56" s="12">
        <f t="shared" si="26"/>
        <v>63</v>
      </c>
      <c r="L56" s="12"/>
      <c r="M56" s="12"/>
      <c r="N56" s="12">
        <f t="shared" si="27"/>
        <v>6</v>
      </c>
      <c r="O56" s="12">
        <f t="shared" si="28"/>
        <v>18</v>
      </c>
      <c r="P56" s="12"/>
      <c r="Q56" s="12">
        <f t="shared" si="29"/>
        <v>24</v>
      </c>
      <c r="R56" s="42">
        <f t="shared" si="31"/>
        <v>0.9</v>
      </c>
      <c r="S56" s="92" t="s">
        <v>219</v>
      </c>
      <c r="T56" s="92" t="s">
        <v>220</v>
      </c>
      <c r="U56" s="100"/>
      <c r="V56" s="100"/>
    </row>
    <row r="57" spans="1:40" x14ac:dyDescent="0.3">
      <c r="S57" s="91"/>
      <c r="T57" s="91"/>
      <c r="U57" s="91"/>
      <c r="V57" s="91"/>
    </row>
    <row r="60" spans="1:40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44">
        <f t="shared" si="31"/>
        <v>0</v>
      </c>
    </row>
    <row r="61" spans="1:40" x14ac:dyDescent="0.3">
      <c r="Q61" s="81">
        <f>SUM(Q52:Q60)</f>
        <v>19</v>
      </c>
    </row>
    <row r="63" spans="1:40" x14ac:dyDescent="0.3">
      <c r="A63" s="153" t="s">
        <v>221</v>
      </c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</row>
    <row r="64" spans="1:40" x14ac:dyDescent="0.3">
      <c r="A64" s="153"/>
      <c r="B64" s="153"/>
      <c r="C64" s="153"/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</row>
    <row r="65" spans="1:24" x14ac:dyDescent="0.3">
      <c r="A65" s="154"/>
      <c r="B65" s="154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</row>
    <row r="66" spans="1:24" x14ac:dyDescent="0.3">
      <c r="A66" s="12" t="s">
        <v>222</v>
      </c>
      <c r="B66" s="12">
        <v>57</v>
      </c>
      <c r="C66" s="12">
        <v>41</v>
      </c>
      <c r="D66" s="12"/>
      <c r="E66" s="12">
        <f t="shared" ref="E66:E71" si="32">B66+C66+D66</f>
        <v>98</v>
      </c>
      <c r="F66" s="12"/>
      <c r="G66" s="12"/>
      <c r="H66" s="12">
        <v>36</v>
      </c>
      <c r="I66" s="12">
        <v>34</v>
      </c>
      <c r="J66" s="12">
        <v>51</v>
      </c>
      <c r="K66" s="12">
        <f t="shared" ref="K66:K71" si="33">H66+I66+J66</f>
        <v>121</v>
      </c>
      <c r="L66" s="12"/>
      <c r="M66" s="12"/>
      <c r="N66" s="12">
        <f t="shared" ref="N66:P67" si="34">H66-B66</f>
        <v>-21</v>
      </c>
      <c r="O66" s="12">
        <f t="shared" si="34"/>
        <v>-7</v>
      </c>
      <c r="P66" s="12">
        <f t="shared" si="34"/>
        <v>51</v>
      </c>
      <c r="Q66" s="12">
        <f>N66+O66+P66</f>
        <v>23</v>
      </c>
      <c r="R66" s="12">
        <f t="shared" ref="R66" si="35">K67/70</f>
        <v>1.3142857142857143</v>
      </c>
      <c r="S66" s="94" t="s">
        <v>196</v>
      </c>
      <c r="T66" s="94" t="s">
        <v>223</v>
      </c>
      <c r="U66" s="88"/>
      <c r="V66" s="88"/>
      <c r="W66" s="90"/>
      <c r="X66" s="90"/>
    </row>
    <row r="67" spans="1:24" x14ac:dyDescent="0.3">
      <c r="A67" s="12" t="s">
        <v>224</v>
      </c>
      <c r="B67" s="12">
        <v>81</v>
      </c>
      <c r="C67" s="12"/>
      <c r="D67" s="12"/>
      <c r="E67" s="12">
        <f t="shared" si="32"/>
        <v>81</v>
      </c>
      <c r="F67" s="12"/>
      <c r="G67" s="12"/>
      <c r="H67" s="12">
        <v>73</v>
      </c>
      <c r="I67" s="12">
        <v>19</v>
      </c>
      <c r="J67" s="12"/>
      <c r="K67" s="12">
        <f t="shared" si="33"/>
        <v>92</v>
      </c>
      <c r="L67" s="12"/>
      <c r="M67" s="12"/>
      <c r="N67" s="12">
        <f t="shared" si="34"/>
        <v>-8</v>
      </c>
      <c r="O67" s="12">
        <f t="shared" si="34"/>
        <v>19</v>
      </c>
      <c r="P67" s="12">
        <f t="shared" si="34"/>
        <v>0</v>
      </c>
      <c r="Q67" s="12">
        <f>N67+O67+P67</f>
        <v>11</v>
      </c>
      <c r="R67" s="12">
        <f>K71/70</f>
        <v>0.98571428571428577</v>
      </c>
      <c r="S67" s="93" t="s">
        <v>225</v>
      </c>
      <c r="T67" s="93" t="s">
        <v>226</v>
      </c>
      <c r="U67" s="89" t="s">
        <v>227</v>
      </c>
      <c r="V67" s="89" t="s">
        <v>228</v>
      </c>
      <c r="W67" s="90"/>
      <c r="X67" s="90"/>
    </row>
    <row r="68" spans="1:24" x14ac:dyDescent="0.3">
      <c r="A68" s="12" t="s">
        <v>81</v>
      </c>
      <c r="B68" s="12">
        <v>42</v>
      </c>
      <c r="C68" s="12">
        <v>23</v>
      </c>
      <c r="D68" s="12"/>
      <c r="E68" s="12">
        <f t="shared" si="32"/>
        <v>65</v>
      </c>
      <c r="F68" s="12"/>
      <c r="G68" s="12"/>
      <c r="H68" s="12"/>
      <c r="I68" s="12"/>
      <c r="J68" s="12"/>
      <c r="K68" s="12">
        <f t="shared" si="33"/>
        <v>0</v>
      </c>
      <c r="L68" s="12"/>
      <c r="M68" s="12"/>
      <c r="N68" s="12">
        <f t="shared" ref="N68:O71" si="36">H68-B68</f>
        <v>-42</v>
      </c>
      <c r="O68" s="12">
        <f t="shared" si="36"/>
        <v>-23</v>
      </c>
      <c r="P68" s="12"/>
      <c r="Q68" s="12">
        <f>N68+O68</f>
        <v>-65</v>
      </c>
      <c r="R68" s="12">
        <f>K72/70</f>
        <v>0</v>
      </c>
      <c r="S68" s="95" t="s">
        <v>229</v>
      </c>
      <c r="T68" s="95" t="s">
        <v>230</v>
      </c>
      <c r="U68" s="103"/>
      <c r="V68" s="103"/>
    </row>
    <row r="69" spans="1:24" x14ac:dyDescent="0.3">
      <c r="A69" s="12" t="s">
        <v>73</v>
      </c>
      <c r="B69" s="12">
        <v>16</v>
      </c>
      <c r="C69" s="12">
        <v>4</v>
      </c>
      <c r="D69" s="12"/>
      <c r="E69" s="12">
        <f t="shared" si="32"/>
        <v>20</v>
      </c>
      <c r="F69" s="12"/>
      <c r="G69" s="12"/>
      <c r="H69" s="12">
        <v>0</v>
      </c>
      <c r="I69" s="12">
        <v>0</v>
      </c>
      <c r="J69" s="12"/>
      <c r="K69" s="12">
        <f t="shared" si="33"/>
        <v>0</v>
      </c>
      <c r="L69" s="12"/>
      <c r="M69" s="12"/>
      <c r="N69" s="12">
        <f t="shared" si="36"/>
        <v>-16</v>
      </c>
      <c r="O69" s="12">
        <f t="shared" si="36"/>
        <v>-4</v>
      </c>
      <c r="P69" s="12"/>
      <c r="Q69" s="12">
        <f>N69+O69</f>
        <v>-20</v>
      </c>
      <c r="R69" s="12">
        <f t="shared" ref="R69" si="37">K73/70</f>
        <v>1.2857142857142858</v>
      </c>
      <c r="S69" s="103"/>
      <c r="T69" s="103"/>
      <c r="U69" s="103"/>
      <c r="V69" s="103"/>
    </row>
    <row r="70" spans="1:24" x14ac:dyDescent="0.3">
      <c r="A70" s="12" t="s">
        <v>231</v>
      </c>
      <c r="B70" s="12"/>
      <c r="C70" s="12"/>
      <c r="D70" s="12"/>
      <c r="E70" s="12">
        <f t="shared" si="32"/>
        <v>0</v>
      </c>
      <c r="F70" s="12"/>
      <c r="G70" s="12"/>
      <c r="H70" s="12">
        <v>22</v>
      </c>
      <c r="I70" s="12"/>
      <c r="J70" s="12"/>
      <c r="K70" s="12">
        <f t="shared" si="33"/>
        <v>22</v>
      </c>
      <c r="L70" s="12"/>
      <c r="M70" s="12"/>
      <c r="N70" s="12">
        <f t="shared" si="36"/>
        <v>22</v>
      </c>
      <c r="O70" s="12">
        <f t="shared" si="36"/>
        <v>0</v>
      </c>
      <c r="P70" s="12"/>
      <c r="Q70" s="12">
        <f>N70+O70</f>
        <v>22</v>
      </c>
      <c r="S70" s="106" t="s">
        <v>159</v>
      </c>
      <c r="T70" s="106" t="s">
        <v>232</v>
      </c>
      <c r="U70" s="109"/>
      <c r="V70" s="109"/>
    </row>
    <row r="71" spans="1:24" x14ac:dyDescent="0.3">
      <c r="A71" s="12" t="s">
        <v>233</v>
      </c>
      <c r="B71" s="12">
        <v>55</v>
      </c>
      <c r="C71" s="12"/>
      <c r="D71" s="12"/>
      <c r="E71" s="12">
        <f t="shared" si="32"/>
        <v>55</v>
      </c>
      <c r="F71" s="12"/>
      <c r="G71" s="12"/>
      <c r="H71" s="12">
        <v>69</v>
      </c>
      <c r="I71" s="12"/>
      <c r="J71" s="12"/>
      <c r="K71" s="12">
        <f t="shared" si="33"/>
        <v>69</v>
      </c>
      <c r="L71" s="12"/>
      <c r="M71" s="12"/>
      <c r="N71" s="12">
        <f t="shared" si="36"/>
        <v>14</v>
      </c>
      <c r="O71" s="12">
        <f t="shared" si="36"/>
        <v>0</v>
      </c>
      <c r="P71" s="12">
        <f>J71-D71</f>
        <v>0</v>
      </c>
      <c r="Q71" s="12">
        <f>N71+O71+P71</f>
        <v>14</v>
      </c>
      <c r="R71" s="44">
        <f>K70/70</f>
        <v>0.31428571428571428</v>
      </c>
      <c r="S71" s="96" t="s">
        <v>234</v>
      </c>
      <c r="T71" s="97" t="s">
        <v>235</v>
      </c>
      <c r="U71" s="110" t="s">
        <v>236</v>
      </c>
      <c r="V71" s="110" t="s">
        <v>237</v>
      </c>
      <c r="W71" s="90"/>
      <c r="X71" s="90"/>
    </row>
    <row r="72" spans="1:24" x14ac:dyDescent="0.3">
      <c r="A72" s="81" t="s">
        <v>238</v>
      </c>
      <c r="S72" s="103"/>
      <c r="T72" s="103"/>
      <c r="U72" s="103"/>
      <c r="V72" s="103"/>
    </row>
    <row r="73" spans="1:24" x14ac:dyDescent="0.3">
      <c r="A73" s="12" t="s">
        <v>239</v>
      </c>
      <c r="B73" s="12">
        <v>79</v>
      </c>
      <c r="C73" s="12">
        <v>11</v>
      </c>
      <c r="D73" s="12"/>
      <c r="E73" s="12">
        <f>B73+C73+D73</f>
        <v>90</v>
      </c>
      <c r="F73" s="12"/>
      <c r="G73" s="12"/>
      <c r="H73" s="12">
        <v>77</v>
      </c>
      <c r="I73" s="12">
        <v>13</v>
      </c>
      <c r="J73" s="12"/>
      <c r="K73" s="12">
        <f>H73+I73</f>
        <v>90</v>
      </c>
      <c r="L73" s="12"/>
      <c r="M73" s="12"/>
      <c r="N73" s="12">
        <f>H73-B73</f>
        <v>-2</v>
      </c>
      <c r="O73" s="12">
        <f>I73-C73</f>
        <v>2</v>
      </c>
      <c r="P73" s="12"/>
      <c r="Q73" s="12">
        <f>N73+O73</f>
        <v>0</v>
      </c>
      <c r="R73" s="80">
        <f>Q73/70</f>
        <v>0</v>
      </c>
      <c r="S73" s="102" t="s">
        <v>240</v>
      </c>
      <c r="T73" s="102" t="s">
        <v>241</v>
      </c>
      <c r="U73" s="104" t="s">
        <v>242</v>
      </c>
      <c r="V73" s="104" t="s">
        <v>243</v>
      </c>
      <c r="W73" s="87"/>
      <c r="X73" s="87"/>
    </row>
  </sheetData>
  <mergeCells count="13">
    <mergeCell ref="A63:R65"/>
    <mergeCell ref="A1:R3"/>
    <mergeCell ref="A13:R15"/>
    <mergeCell ref="A30:R31"/>
    <mergeCell ref="A47:R49"/>
    <mergeCell ref="B50:G50"/>
    <mergeCell ref="H50:L50"/>
    <mergeCell ref="B16:G16"/>
    <mergeCell ref="H16:L16"/>
    <mergeCell ref="B33:G33"/>
    <mergeCell ref="H33:L33"/>
    <mergeCell ref="B4:G4"/>
    <mergeCell ref="H4:L4"/>
  </mergeCells>
  <pageMargins left="0.7" right="0.7" top="0.75" bottom="0.75" header="0.3" footer="0.3"/>
  <pageSetup paperSize="9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67"/>
  <sheetViews>
    <sheetView topLeftCell="A21" zoomScale="80" zoomScaleNormal="80" workbookViewId="0">
      <selection activeCell="C73" sqref="C73"/>
    </sheetView>
  </sheetViews>
  <sheetFormatPr baseColWidth="10" defaultColWidth="9.109375" defaultRowHeight="14.4" x14ac:dyDescent="0.3"/>
  <cols>
    <col min="1" max="1" width="38.33203125" customWidth="1"/>
    <col min="2" max="2" width="23.44140625" style="17" customWidth="1"/>
    <col min="3" max="8" width="10.5546875"/>
    <col min="9" max="9" width="10.5546875" style="49"/>
    <col min="10" max="10" width="10.5546875" style="52"/>
    <col min="11" max="11" width="10.5546875" style="55"/>
    <col min="12" max="12" width="10.5546875" style="57"/>
    <col min="13" max="13" width="10.5546875"/>
    <col min="14" max="14" width="14.88671875"/>
    <col min="15" max="1022" width="10.5546875"/>
  </cols>
  <sheetData>
    <row r="1" spans="1:16" ht="15" customHeight="1" x14ac:dyDescent="0.6">
      <c r="A1" s="15" t="s">
        <v>0</v>
      </c>
      <c r="B1" s="160" t="s">
        <v>1</v>
      </c>
      <c r="C1" s="7" t="s">
        <v>2</v>
      </c>
      <c r="D1" s="7" t="s">
        <v>2</v>
      </c>
      <c r="E1" s="7" t="s">
        <v>2</v>
      </c>
      <c r="F1" s="161" t="s">
        <v>3</v>
      </c>
      <c r="G1" s="8" t="s">
        <v>4</v>
      </c>
      <c r="H1" s="162" t="s">
        <v>5</v>
      </c>
      <c r="I1" s="163" t="s">
        <v>6</v>
      </c>
      <c r="J1" s="164" t="s">
        <v>7</v>
      </c>
      <c r="K1" s="165" t="s">
        <v>8</v>
      </c>
      <c r="L1" s="166" t="s">
        <v>9</v>
      </c>
      <c r="M1" s="157" t="s">
        <v>10</v>
      </c>
      <c r="N1" s="157" t="s">
        <v>11</v>
      </c>
    </row>
    <row r="2" spans="1:16" ht="15" customHeight="1" x14ac:dyDescent="0.6">
      <c r="A2" s="16"/>
      <c r="B2" s="160"/>
      <c r="C2" s="10" t="s">
        <v>12</v>
      </c>
      <c r="D2" s="10" t="s">
        <v>13</v>
      </c>
      <c r="E2" s="10" t="s">
        <v>14</v>
      </c>
      <c r="F2" s="161"/>
      <c r="G2" s="11" t="s">
        <v>15</v>
      </c>
      <c r="H2" s="162"/>
      <c r="I2" s="163"/>
      <c r="J2" s="164"/>
      <c r="K2" s="165"/>
      <c r="L2" s="166"/>
      <c r="M2" s="157"/>
      <c r="N2" s="157"/>
    </row>
    <row r="3" spans="1:16" x14ac:dyDescent="0.3">
      <c r="A3" s="14" t="s">
        <v>19</v>
      </c>
      <c r="B3" s="9">
        <v>20221010</v>
      </c>
      <c r="C3" s="10">
        <v>59</v>
      </c>
      <c r="D3" s="10">
        <v>48</v>
      </c>
      <c r="E3" s="10">
        <v>41</v>
      </c>
      <c r="F3" s="13">
        <f t="shared" ref="F3:F33" si="0">(E3/C3)*100</f>
        <v>69.491525423728817</v>
      </c>
      <c r="G3" s="10" t="s">
        <v>17</v>
      </c>
      <c r="H3" s="12">
        <v>4</v>
      </c>
      <c r="I3" s="47">
        <v>41</v>
      </c>
      <c r="J3" s="50"/>
      <c r="K3" s="53"/>
      <c r="L3" s="56"/>
      <c r="M3" s="12"/>
      <c r="N3" s="12"/>
      <c r="O3">
        <v>54</v>
      </c>
      <c r="P3" t="s">
        <v>244</v>
      </c>
    </row>
    <row r="4" spans="1:16" x14ac:dyDescent="0.3">
      <c r="A4" s="14" t="s">
        <v>22</v>
      </c>
      <c r="B4" s="9">
        <v>20220426</v>
      </c>
      <c r="C4" s="12">
        <v>8</v>
      </c>
      <c r="D4" s="12">
        <v>7</v>
      </c>
      <c r="E4" s="12">
        <v>7</v>
      </c>
      <c r="F4" s="13">
        <f t="shared" si="0"/>
        <v>87.5</v>
      </c>
      <c r="G4" s="12" t="s">
        <v>23</v>
      </c>
      <c r="H4" s="12">
        <v>3</v>
      </c>
      <c r="I4" s="48"/>
      <c r="J4" s="51">
        <v>0</v>
      </c>
      <c r="K4" s="54"/>
      <c r="L4" s="56">
        <v>7</v>
      </c>
      <c r="M4" s="12"/>
      <c r="N4" s="12"/>
      <c r="O4" t="s">
        <v>245</v>
      </c>
    </row>
    <row r="5" spans="1:16" x14ac:dyDescent="0.3">
      <c r="A5" s="14" t="s">
        <v>147</v>
      </c>
      <c r="B5" s="9">
        <v>20231019</v>
      </c>
      <c r="C5" s="12">
        <v>443</v>
      </c>
      <c r="D5" s="12">
        <v>335</v>
      </c>
      <c r="E5" s="12">
        <v>318</v>
      </c>
      <c r="F5" s="13">
        <f t="shared" si="0"/>
        <v>71.783295711060944</v>
      </c>
      <c r="G5" s="12" t="s">
        <v>17</v>
      </c>
      <c r="H5" s="12">
        <v>4</v>
      </c>
      <c r="I5" s="48">
        <v>365</v>
      </c>
      <c r="J5" s="51"/>
      <c r="K5" s="54"/>
      <c r="L5" s="56"/>
      <c r="M5" s="12"/>
      <c r="N5" s="12"/>
    </row>
    <row r="6" spans="1:16" x14ac:dyDescent="0.3">
      <c r="A6" s="14" t="s">
        <v>246</v>
      </c>
      <c r="B6" s="9">
        <v>20230926</v>
      </c>
      <c r="C6" s="12">
        <v>51</v>
      </c>
      <c r="D6" s="12">
        <v>40</v>
      </c>
      <c r="E6" s="12">
        <v>40</v>
      </c>
      <c r="F6" s="13">
        <f t="shared" si="0"/>
        <v>78.431372549019613</v>
      </c>
      <c r="G6" s="12" t="s">
        <v>17</v>
      </c>
      <c r="H6" s="12">
        <v>4</v>
      </c>
      <c r="I6" s="48"/>
      <c r="J6" s="51">
        <v>14</v>
      </c>
      <c r="K6" s="54"/>
      <c r="L6" s="56"/>
      <c r="M6" s="12">
        <v>26</v>
      </c>
      <c r="N6" s="12"/>
    </row>
    <row r="7" spans="1:16" x14ac:dyDescent="0.3">
      <c r="A7" s="14" t="s">
        <v>81</v>
      </c>
      <c r="B7" s="9">
        <v>20250202</v>
      </c>
      <c r="C7" s="12">
        <v>47</v>
      </c>
      <c r="D7" s="12">
        <v>44</v>
      </c>
      <c r="E7" s="12">
        <v>41</v>
      </c>
      <c r="F7" s="13">
        <f t="shared" si="0"/>
        <v>87.2340425531915</v>
      </c>
      <c r="G7" s="12" t="s">
        <v>17</v>
      </c>
      <c r="H7" s="12">
        <v>2</v>
      </c>
      <c r="I7" s="48">
        <v>38</v>
      </c>
      <c r="J7" s="51"/>
      <c r="K7" s="54"/>
      <c r="L7" s="56">
        <v>3</v>
      </c>
      <c r="M7" s="12"/>
      <c r="N7" s="12"/>
    </row>
    <row r="8" spans="1:16" x14ac:dyDescent="0.3">
      <c r="A8" s="14" t="s">
        <v>247</v>
      </c>
      <c r="B8" s="9">
        <v>20230524</v>
      </c>
      <c r="C8" s="12">
        <v>14</v>
      </c>
      <c r="D8" s="12">
        <v>14</v>
      </c>
      <c r="E8" s="12">
        <v>13</v>
      </c>
      <c r="F8" s="13">
        <f t="shared" si="0"/>
        <v>92.857142857142861</v>
      </c>
      <c r="G8" s="12" t="s">
        <v>17</v>
      </c>
      <c r="H8" s="12">
        <v>4</v>
      </c>
      <c r="I8" s="48">
        <v>13</v>
      </c>
      <c r="J8" s="51"/>
      <c r="K8" s="54"/>
      <c r="L8" s="56"/>
      <c r="M8" s="12"/>
      <c r="N8" s="12"/>
    </row>
    <row r="9" spans="1:16" x14ac:dyDescent="0.3">
      <c r="A9" s="14" t="s">
        <v>29</v>
      </c>
      <c r="B9" s="9">
        <v>20230406</v>
      </c>
      <c r="C9" s="12">
        <v>22</v>
      </c>
      <c r="D9" s="12">
        <v>18</v>
      </c>
      <c r="E9" s="12">
        <v>18</v>
      </c>
      <c r="F9" s="13">
        <f t="shared" si="0"/>
        <v>81.818181818181827</v>
      </c>
      <c r="G9" s="12" t="s">
        <v>17</v>
      </c>
      <c r="H9" s="12">
        <v>4</v>
      </c>
      <c r="I9" s="48">
        <v>11</v>
      </c>
      <c r="J9" s="51"/>
      <c r="K9" s="54">
        <v>8</v>
      </c>
      <c r="L9" s="56"/>
      <c r="M9" s="12"/>
      <c r="N9" s="12"/>
    </row>
    <row r="10" spans="1:16" x14ac:dyDescent="0.3">
      <c r="A10" s="14" t="s">
        <v>31</v>
      </c>
      <c r="B10" s="9">
        <v>20231005</v>
      </c>
      <c r="C10" s="12">
        <v>51</v>
      </c>
      <c r="D10" s="12">
        <v>43</v>
      </c>
      <c r="E10" s="12">
        <v>40</v>
      </c>
      <c r="F10" s="13">
        <f t="shared" si="0"/>
        <v>78.431372549019613</v>
      </c>
      <c r="G10" s="12" t="s">
        <v>17</v>
      </c>
      <c r="H10" s="12">
        <v>4</v>
      </c>
      <c r="I10" s="48"/>
      <c r="J10" s="51"/>
      <c r="K10" s="54"/>
      <c r="L10" s="56">
        <v>40</v>
      </c>
      <c r="M10" s="12"/>
      <c r="N10" s="12"/>
    </row>
    <row r="11" spans="1:16" x14ac:dyDescent="0.3">
      <c r="A11" s="14" t="s">
        <v>248</v>
      </c>
      <c r="B11" s="9">
        <v>20231205</v>
      </c>
      <c r="C11" s="12">
        <v>30</v>
      </c>
      <c r="D11" s="12">
        <v>25</v>
      </c>
      <c r="E11" s="12">
        <v>24</v>
      </c>
      <c r="F11" s="13">
        <f t="shared" si="0"/>
        <v>80</v>
      </c>
      <c r="G11" s="12" t="s">
        <v>26</v>
      </c>
      <c r="H11" s="12"/>
      <c r="I11" s="48"/>
      <c r="J11" s="51">
        <v>6</v>
      </c>
      <c r="K11" s="54"/>
      <c r="L11" s="56">
        <v>18</v>
      </c>
      <c r="M11" s="12"/>
      <c r="N11" s="12"/>
    </row>
    <row r="12" spans="1:16" x14ac:dyDescent="0.3">
      <c r="A12" s="14" t="s">
        <v>249</v>
      </c>
      <c r="B12" s="9">
        <v>20230503</v>
      </c>
      <c r="C12" s="12">
        <v>65</v>
      </c>
      <c r="D12" s="12">
        <v>57</v>
      </c>
      <c r="E12" s="12">
        <v>57</v>
      </c>
      <c r="F12" s="13">
        <f t="shared" si="0"/>
        <v>87.692307692307693</v>
      </c>
      <c r="G12" s="12" t="s">
        <v>17</v>
      </c>
      <c r="H12" s="12">
        <v>4</v>
      </c>
      <c r="I12" s="48">
        <v>57</v>
      </c>
      <c r="J12" s="51"/>
      <c r="K12" s="54"/>
      <c r="L12" s="56"/>
      <c r="M12" s="12"/>
      <c r="N12" s="12"/>
    </row>
    <row r="13" spans="1:16" x14ac:dyDescent="0.3">
      <c r="A13" s="14" t="s">
        <v>36</v>
      </c>
      <c r="B13" s="9">
        <v>20230126</v>
      </c>
      <c r="C13" s="12">
        <v>34</v>
      </c>
      <c r="D13" s="12">
        <v>34</v>
      </c>
      <c r="E13" s="12">
        <v>33</v>
      </c>
      <c r="F13" s="13">
        <f t="shared" si="0"/>
        <v>97.058823529411768</v>
      </c>
      <c r="G13" s="12" t="s">
        <v>17</v>
      </c>
      <c r="H13" s="12">
        <v>4</v>
      </c>
      <c r="I13" s="48">
        <v>11</v>
      </c>
      <c r="J13" s="51"/>
      <c r="K13" s="54"/>
      <c r="L13" s="56"/>
      <c r="M13" s="12"/>
      <c r="N13" s="12"/>
    </row>
    <row r="14" spans="1:16" x14ac:dyDescent="0.3">
      <c r="A14" s="14" t="s">
        <v>39</v>
      </c>
      <c r="B14" s="9">
        <v>20230307</v>
      </c>
      <c r="C14" s="12">
        <v>37</v>
      </c>
      <c r="D14" s="12">
        <v>34</v>
      </c>
      <c r="E14" s="12">
        <v>33</v>
      </c>
      <c r="F14" s="13">
        <f t="shared" si="0"/>
        <v>89.189189189189193</v>
      </c>
      <c r="G14" s="12" t="s">
        <v>17</v>
      </c>
      <c r="H14" s="12">
        <v>4</v>
      </c>
      <c r="I14" s="48">
        <v>33</v>
      </c>
      <c r="J14" s="51"/>
      <c r="K14" s="54"/>
      <c r="L14" s="56"/>
      <c r="M14" s="12"/>
      <c r="N14" s="12"/>
    </row>
    <row r="15" spans="1:16" x14ac:dyDescent="0.3">
      <c r="A15" s="14" t="s">
        <v>40</v>
      </c>
      <c r="B15" s="9">
        <v>20231129</v>
      </c>
      <c r="C15" s="12">
        <v>21</v>
      </c>
      <c r="D15" s="12">
        <v>20</v>
      </c>
      <c r="E15" s="12">
        <v>20</v>
      </c>
      <c r="F15" s="13">
        <f t="shared" si="0"/>
        <v>95.238095238095227</v>
      </c>
      <c r="G15" s="12" t="s">
        <v>17</v>
      </c>
      <c r="H15" s="12">
        <v>4</v>
      </c>
      <c r="I15" s="48">
        <v>20</v>
      </c>
      <c r="J15" s="51"/>
      <c r="K15" s="54"/>
      <c r="L15" s="56"/>
      <c r="M15" s="12"/>
      <c r="N15" s="12"/>
    </row>
    <row r="16" spans="1:16" x14ac:dyDescent="0.3">
      <c r="A16" s="14" t="s">
        <v>43</v>
      </c>
      <c r="B16" s="9">
        <v>20211104</v>
      </c>
      <c r="C16" s="12">
        <v>43</v>
      </c>
      <c r="D16" s="12">
        <v>41</v>
      </c>
      <c r="E16" s="12">
        <v>39</v>
      </c>
      <c r="F16" s="13">
        <f t="shared" si="0"/>
        <v>90.697674418604649</v>
      </c>
      <c r="G16" s="12" t="s">
        <v>23</v>
      </c>
      <c r="H16" s="12">
        <v>3</v>
      </c>
      <c r="I16" s="48"/>
      <c r="J16" s="51"/>
      <c r="K16" s="54">
        <v>0</v>
      </c>
      <c r="L16" s="56">
        <v>39</v>
      </c>
      <c r="M16" s="12"/>
      <c r="N16" s="12"/>
    </row>
    <row r="17" spans="1:28" x14ac:dyDescent="0.3">
      <c r="A17" s="14" t="s">
        <v>250</v>
      </c>
      <c r="B17" s="9">
        <v>20230524</v>
      </c>
      <c r="C17" s="12">
        <v>49</v>
      </c>
      <c r="D17" s="12">
        <v>35</v>
      </c>
      <c r="E17" s="12">
        <v>34</v>
      </c>
      <c r="F17" s="13">
        <f t="shared" si="0"/>
        <v>69.387755102040813</v>
      </c>
      <c r="G17" s="12" t="s">
        <v>17</v>
      </c>
      <c r="H17" s="12">
        <v>4</v>
      </c>
      <c r="I17" s="48">
        <v>34</v>
      </c>
      <c r="J17" s="51"/>
      <c r="K17" s="54"/>
      <c r="L17" s="56"/>
      <c r="M17" s="12"/>
      <c r="N17" s="12"/>
    </row>
    <row r="18" spans="1:28" x14ac:dyDescent="0.3">
      <c r="A18" s="14" t="s">
        <v>251</v>
      </c>
      <c r="B18" s="9">
        <v>20231121</v>
      </c>
      <c r="C18" s="12">
        <v>32</v>
      </c>
      <c r="D18" s="12">
        <v>25</v>
      </c>
      <c r="E18" s="12">
        <v>25</v>
      </c>
      <c r="F18" s="13">
        <f t="shared" si="0"/>
        <v>78.125</v>
      </c>
      <c r="G18" s="12"/>
      <c r="H18" s="12">
        <v>3</v>
      </c>
      <c r="I18" s="48">
        <v>0</v>
      </c>
      <c r="J18" s="51">
        <v>25</v>
      </c>
      <c r="K18" s="54"/>
      <c r="L18" s="56"/>
      <c r="M18" s="12"/>
      <c r="N18" s="12"/>
    </row>
    <row r="19" spans="1:28" x14ac:dyDescent="0.3">
      <c r="A19" s="14" t="s">
        <v>252</v>
      </c>
      <c r="B19" s="9">
        <v>20230309</v>
      </c>
      <c r="C19" s="12">
        <v>27</v>
      </c>
      <c r="D19" s="12">
        <v>25</v>
      </c>
      <c r="E19" s="12">
        <v>24</v>
      </c>
      <c r="F19" s="13">
        <f t="shared" si="0"/>
        <v>88.888888888888886</v>
      </c>
      <c r="G19" s="12" t="s">
        <v>17</v>
      </c>
      <c r="H19" s="12">
        <v>4</v>
      </c>
      <c r="I19" s="48">
        <v>24</v>
      </c>
      <c r="J19" s="51"/>
      <c r="K19" s="54"/>
      <c r="L19" s="56"/>
      <c r="M19" s="12"/>
      <c r="N19" s="12"/>
    </row>
    <row r="20" spans="1:28" x14ac:dyDescent="0.3">
      <c r="A20" s="14" t="s">
        <v>50</v>
      </c>
      <c r="B20" s="9">
        <v>20231130</v>
      </c>
      <c r="C20" s="12">
        <v>103</v>
      </c>
      <c r="D20" s="12">
        <v>71</v>
      </c>
      <c r="E20" s="12">
        <v>70</v>
      </c>
      <c r="F20" s="13">
        <f t="shared" si="0"/>
        <v>67.961165048543691</v>
      </c>
      <c r="G20" s="12" t="s">
        <v>17</v>
      </c>
      <c r="H20" s="12">
        <v>4</v>
      </c>
      <c r="I20" s="48">
        <v>45</v>
      </c>
      <c r="J20" s="51">
        <v>25</v>
      </c>
      <c r="K20" s="54"/>
      <c r="L20" s="56"/>
      <c r="M20" s="12">
        <v>10</v>
      </c>
      <c r="N20" s="12"/>
    </row>
    <row r="21" spans="1:28" ht="15" customHeight="1" x14ac:dyDescent="0.3">
      <c r="A21" s="14" t="s">
        <v>55</v>
      </c>
      <c r="B21" s="9">
        <v>20120327</v>
      </c>
      <c r="C21" s="12">
        <v>30</v>
      </c>
      <c r="D21" s="12">
        <v>28</v>
      </c>
      <c r="E21" s="12">
        <v>28</v>
      </c>
      <c r="F21" s="13">
        <f t="shared" si="0"/>
        <v>93.333333333333329</v>
      </c>
      <c r="G21" s="12" t="s">
        <v>17</v>
      </c>
      <c r="H21" s="12">
        <v>4</v>
      </c>
      <c r="I21" s="48"/>
      <c r="J21" s="51"/>
      <c r="K21" s="54"/>
      <c r="L21" s="56"/>
      <c r="M21" s="12"/>
      <c r="N21" s="12">
        <v>0</v>
      </c>
    </row>
    <row r="22" spans="1:28" ht="15" customHeight="1" x14ac:dyDescent="0.3">
      <c r="A22" s="14" t="s">
        <v>253</v>
      </c>
      <c r="B22" s="9">
        <v>20231003</v>
      </c>
      <c r="C22" s="12">
        <v>57</v>
      </c>
      <c r="D22" s="12">
        <v>55</v>
      </c>
      <c r="E22" s="12">
        <v>46</v>
      </c>
      <c r="F22" s="13">
        <f t="shared" si="0"/>
        <v>80.701754385964904</v>
      </c>
      <c r="G22" s="12" t="s">
        <v>17</v>
      </c>
      <c r="H22" s="12">
        <v>4</v>
      </c>
      <c r="I22" s="48"/>
      <c r="J22" s="51"/>
      <c r="K22" s="54"/>
      <c r="L22" s="56">
        <v>46</v>
      </c>
      <c r="M22" s="12"/>
      <c r="N22" s="12"/>
    </row>
    <row r="23" spans="1:28" x14ac:dyDescent="0.3">
      <c r="A23" s="14" t="s">
        <v>115</v>
      </c>
      <c r="B23" s="9">
        <v>20221108</v>
      </c>
      <c r="C23" s="12">
        <v>28</v>
      </c>
      <c r="D23" s="12">
        <v>26</v>
      </c>
      <c r="E23" s="12">
        <v>25</v>
      </c>
      <c r="F23" s="13">
        <f t="shared" si="0"/>
        <v>89.285714285714292</v>
      </c>
      <c r="G23" s="12" t="s">
        <v>17</v>
      </c>
      <c r="H23" s="12">
        <v>4</v>
      </c>
      <c r="I23" s="48">
        <v>21</v>
      </c>
      <c r="J23" s="51"/>
      <c r="K23" s="54"/>
      <c r="L23" s="56">
        <v>4</v>
      </c>
      <c r="M23" s="12"/>
      <c r="N23" s="12"/>
      <c r="Q23" s="12">
        <v>23</v>
      </c>
      <c r="R23" s="12">
        <v>22</v>
      </c>
      <c r="S23" s="12">
        <v>19</v>
      </c>
      <c r="T23" s="13">
        <f t="shared" ref="T23" si="1">(S23/Q23)*100</f>
        <v>82.608695652173907</v>
      </c>
      <c r="U23" s="12" t="s">
        <v>23</v>
      </c>
      <c r="V23" s="12">
        <v>3</v>
      </c>
      <c r="W23" s="48">
        <v>19</v>
      </c>
      <c r="X23" s="51"/>
      <c r="Y23" s="54"/>
      <c r="Z23" s="56"/>
      <c r="AA23" s="12"/>
      <c r="AB23" s="12"/>
    </row>
    <row r="24" spans="1:28" x14ac:dyDescent="0.3">
      <c r="A24" s="14" t="s">
        <v>254</v>
      </c>
      <c r="B24" s="9">
        <v>20221108</v>
      </c>
      <c r="C24" s="12">
        <v>21</v>
      </c>
      <c r="D24" s="12">
        <v>20</v>
      </c>
      <c r="E24" s="12">
        <v>15</v>
      </c>
      <c r="F24" s="13">
        <f t="shared" si="0"/>
        <v>71.428571428571431</v>
      </c>
      <c r="G24" s="12" t="s">
        <v>17</v>
      </c>
      <c r="H24" s="12">
        <v>4</v>
      </c>
      <c r="I24" s="48"/>
      <c r="J24" s="51"/>
      <c r="K24" s="54">
        <v>12</v>
      </c>
      <c r="L24" s="56">
        <v>0</v>
      </c>
      <c r="M24" s="12">
        <v>3</v>
      </c>
      <c r="N24" s="12"/>
      <c r="O24" t="s">
        <v>255</v>
      </c>
      <c r="P24" t="s">
        <v>256</v>
      </c>
      <c r="Q24" t="s">
        <v>257</v>
      </c>
    </row>
    <row r="25" spans="1:28" x14ac:dyDescent="0.3">
      <c r="A25" s="14" t="s">
        <v>62</v>
      </c>
      <c r="B25" s="9">
        <v>20220616</v>
      </c>
      <c r="C25" s="12">
        <v>29</v>
      </c>
      <c r="D25" s="12">
        <v>27</v>
      </c>
      <c r="E25" s="12">
        <v>27</v>
      </c>
      <c r="F25" s="13">
        <f t="shared" si="0"/>
        <v>93.103448275862064</v>
      </c>
      <c r="G25" s="12" t="s">
        <v>17</v>
      </c>
      <c r="H25" s="12">
        <v>4</v>
      </c>
      <c r="I25" s="48"/>
      <c r="J25" s="51">
        <v>18</v>
      </c>
      <c r="K25" s="54"/>
      <c r="L25" s="56">
        <v>9</v>
      </c>
      <c r="M25" s="12"/>
      <c r="N25" s="12"/>
      <c r="O25" t="s">
        <v>258</v>
      </c>
      <c r="P25" t="s">
        <v>259</v>
      </c>
    </row>
    <row r="26" spans="1:28" x14ac:dyDescent="0.3">
      <c r="A26" s="14" t="s">
        <v>65</v>
      </c>
      <c r="B26" s="9">
        <v>20230627</v>
      </c>
      <c r="C26" s="12">
        <v>27</v>
      </c>
      <c r="D26" s="12">
        <v>21</v>
      </c>
      <c r="E26" s="12">
        <v>18</v>
      </c>
      <c r="F26" s="13">
        <f t="shared" si="0"/>
        <v>66.666666666666657</v>
      </c>
      <c r="G26" s="12" t="s">
        <v>17</v>
      </c>
      <c r="H26" s="12">
        <v>4</v>
      </c>
      <c r="I26" s="48"/>
      <c r="J26" s="51"/>
      <c r="K26" s="54"/>
      <c r="L26" s="56"/>
      <c r="M26" s="12">
        <v>18</v>
      </c>
      <c r="N26" s="12"/>
    </row>
    <row r="27" spans="1:28" s="46" customFormat="1" x14ac:dyDescent="0.3">
      <c r="A27" s="14" t="s">
        <v>66</v>
      </c>
      <c r="B27" s="9">
        <v>20230522</v>
      </c>
      <c r="C27" s="12">
        <v>22</v>
      </c>
      <c r="D27" s="12">
        <v>20</v>
      </c>
      <c r="E27" s="12">
        <v>17</v>
      </c>
      <c r="F27" s="13">
        <f t="shared" si="0"/>
        <v>77.272727272727266</v>
      </c>
      <c r="G27" s="12" t="s">
        <v>26</v>
      </c>
      <c r="H27" s="12">
        <v>4</v>
      </c>
      <c r="I27" s="48">
        <v>17</v>
      </c>
      <c r="J27" s="51"/>
      <c r="K27" s="54"/>
      <c r="L27" s="56"/>
      <c r="M27" s="12"/>
      <c r="N27" s="12"/>
    </row>
    <row r="28" spans="1:28" x14ac:dyDescent="0.3">
      <c r="A28" s="14" t="s">
        <v>260</v>
      </c>
      <c r="B28" s="9">
        <v>20230403</v>
      </c>
      <c r="C28" s="12">
        <v>49</v>
      </c>
      <c r="D28" s="12">
        <v>43</v>
      </c>
      <c r="E28" s="12">
        <v>40</v>
      </c>
      <c r="F28" s="13">
        <f t="shared" si="0"/>
        <v>81.632653061224488</v>
      </c>
      <c r="G28" s="12" t="s">
        <v>17</v>
      </c>
      <c r="H28" s="12">
        <v>4</v>
      </c>
      <c r="I28" s="48">
        <v>40</v>
      </c>
      <c r="J28" s="51"/>
      <c r="K28" s="54"/>
      <c r="L28" s="56"/>
      <c r="M28" s="12"/>
      <c r="N28" s="12"/>
    </row>
    <row r="29" spans="1:28" x14ac:dyDescent="0.3">
      <c r="A29" s="42" t="s">
        <v>261</v>
      </c>
      <c r="B29" s="43"/>
      <c r="C29" s="44"/>
      <c r="D29" s="44"/>
      <c r="E29" s="44"/>
      <c r="F29" s="45"/>
      <c r="G29" s="44"/>
      <c r="H29" s="44">
        <v>4</v>
      </c>
      <c r="I29" s="48"/>
      <c r="J29" s="51"/>
      <c r="K29" s="54"/>
      <c r="L29" s="56"/>
      <c r="M29" s="44"/>
      <c r="N29" s="44"/>
    </row>
    <row r="30" spans="1:28" x14ac:dyDescent="0.3">
      <c r="A30" s="14" t="s">
        <v>262</v>
      </c>
      <c r="B30" s="9">
        <v>20230412</v>
      </c>
      <c r="C30" s="12">
        <v>64</v>
      </c>
      <c r="D30" s="12">
        <v>59</v>
      </c>
      <c r="E30" s="12">
        <v>57</v>
      </c>
      <c r="F30" s="13">
        <f t="shared" si="0"/>
        <v>89.0625</v>
      </c>
      <c r="G30" s="12" t="s">
        <v>26</v>
      </c>
      <c r="H30" s="12">
        <v>4</v>
      </c>
      <c r="I30" s="48">
        <v>57</v>
      </c>
      <c r="J30" s="51"/>
      <c r="K30" s="54"/>
      <c r="L30" s="56"/>
      <c r="M30" s="12"/>
      <c r="N30" s="12"/>
    </row>
    <row r="31" spans="1:28" x14ac:dyDescent="0.3">
      <c r="A31" s="14" t="s">
        <v>184</v>
      </c>
      <c r="B31" s="9">
        <v>20231116</v>
      </c>
      <c r="C31" s="12">
        <v>26</v>
      </c>
      <c r="D31" s="12">
        <v>24</v>
      </c>
      <c r="E31" s="12">
        <v>23</v>
      </c>
      <c r="F31" s="13">
        <f t="shared" si="0"/>
        <v>88.461538461538453</v>
      </c>
      <c r="G31" s="12" t="s">
        <v>26</v>
      </c>
      <c r="H31" s="12">
        <v>3</v>
      </c>
      <c r="I31" s="48">
        <v>16</v>
      </c>
      <c r="J31" s="51">
        <v>7</v>
      </c>
      <c r="K31" s="54"/>
      <c r="L31" s="56"/>
      <c r="M31" s="12"/>
      <c r="N31" s="12"/>
    </row>
    <row r="32" spans="1:28" x14ac:dyDescent="0.3">
      <c r="A32" s="14" t="s">
        <v>72</v>
      </c>
      <c r="B32" s="9">
        <v>20230601</v>
      </c>
      <c r="C32" s="12">
        <v>34</v>
      </c>
      <c r="D32" s="12">
        <v>30</v>
      </c>
      <c r="E32" s="12">
        <v>29</v>
      </c>
      <c r="F32" s="13">
        <f t="shared" si="0"/>
        <v>85.294117647058826</v>
      </c>
      <c r="G32" s="12" t="s">
        <v>17</v>
      </c>
      <c r="H32" s="12">
        <v>4</v>
      </c>
      <c r="I32" s="48"/>
      <c r="J32" s="51">
        <v>21</v>
      </c>
      <c r="K32" s="54">
        <v>8</v>
      </c>
      <c r="L32" s="56"/>
      <c r="M32" s="12"/>
      <c r="N32" s="12"/>
    </row>
    <row r="33" spans="1:16" x14ac:dyDescent="0.3">
      <c r="A33" s="14" t="s">
        <v>73</v>
      </c>
      <c r="B33" s="9">
        <v>20100617</v>
      </c>
      <c r="C33" s="12">
        <v>5</v>
      </c>
      <c r="D33" s="12">
        <v>4</v>
      </c>
      <c r="E33" s="12">
        <v>4</v>
      </c>
      <c r="F33" s="13">
        <f t="shared" si="0"/>
        <v>80</v>
      </c>
      <c r="G33" s="12" t="s">
        <v>26</v>
      </c>
      <c r="H33" s="12">
        <v>3</v>
      </c>
      <c r="I33" s="48">
        <v>4</v>
      </c>
      <c r="J33" s="51"/>
      <c r="K33" s="54"/>
      <c r="L33" s="56"/>
      <c r="M33" s="12"/>
      <c r="N33" s="12"/>
    </row>
    <row r="34" spans="1:16" x14ac:dyDescent="0.3">
      <c r="A34" s="14" t="s">
        <v>263</v>
      </c>
      <c r="B34" s="9">
        <v>20150403</v>
      </c>
      <c r="C34" s="12">
        <v>197</v>
      </c>
      <c r="D34" s="12">
        <v>150</v>
      </c>
      <c r="E34" s="12">
        <v>147</v>
      </c>
      <c r="F34" s="13">
        <f t="shared" ref="F34:F54" si="2">(E34/C34)*100</f>
        <v>74.619289340101531</v>
      </c>
      <c r="G34" s="12" t="s">
        <v>26</v>
      </c>
      <c r="H34" s="12">
        <v>3</v>
      </c>
      <c r="I34" s="48"/>
      <c r="J34" s="51">
        <v>30</v>
      </c>
      <c r="K34" s="54">
        <v>12</v>
      </c>
      <c r="L34" s="56">
        <v>27</v>
      </c>
      <c r="M34" s="12">
        <v>72</v>
      </c>
      <c r="N34" s="12"/>
    </row>
    <row r="35" spans="1:16" x14ac:dyDescent="0.3">
      <c r="A35" s="14" t="s">
        <v>76</v>
      </c>
      <c r="B35" s="9">
        <v>20220602</v>
      </c>
      <c r="C35" s="12">
        <v>22</v>
      </c>
      <c r="D35" s="12">
        <v>14</v>
      </c>
      <c r="E35" s="12">
        <v>14</v>
      </c>
      <c r="F35" s="13">
        <f t="shared" si="2"/>
        <v>63.636363636363633</v>
      </c>
      <c r="G35" s="12" t="s">
        <v>17</v>
      </c>
      <c r="H35" s="12">
        <v>4</v>
      </c>
      <c r="I35" s="48"/>
      <c r="J35" s="51">
        <v>14</v>
      </c>
      <c r="K35" s="54"/>
      <c r="L35" s="56"/>
      <c r="M35" s="12"/>
      <c r="N35" s="12"/>
      <c r="O35" t="s">
        <v>264</v>
      </c>
    </row>
    <row r="36" spans="1:16" x14ac:dyDescent="0.3">
      <c r="A36" s="14" t="s">
        <v>265</v>
      </c>
      <c r="B36" s="9">
        <v>20140527</v>
      </c>
      <c r="C36" s="12">
        <v>13</v>
      </c>
      <c r="D36" s="12">
        <v>10</v>
      </c>
      <c r="E36" s="12">
        <v>10</v>
      </c>
      <c r="F36" s="13">
        <f t="shared" si="2"/>
        <v>76.923076923076934</v>
      </c>
      <c r="G36" s="12" t="s">
        <v>23</v>
      </c>
      <c r="H36" s="12">
        <v>3</v>
      </c>
      <c r="I36" s="48"/>
      <c r="J36" s="51">
        <v>10</v>
      </c>
      <c r="K36" s="54"/>
      <c r="L36" s="56"/>
      <c r="M36" s="12"/>
      <c r="N36" s="12"/>
    </row>
    <row r="37" spans="1:16" x14ac:dyDescent="0.3">
      <c r="A37" s="14" t="s">
        <v>82</v>
      </c>
      <c r="B37" s="9">
        <v>20100531</v>
      </c>
      <c r="C37" s="12">
        <v>17</v>
      </c>
      <c r="D37" s="12">
        <v>14</v>
      </c>
      <c r="E37" s="12">
        <v>14</v>
      </c>
      <c r="F37" s="13">
        <f t="shared" si="2"/>
        <v>82.35294117647058</v>
      </c>
      <c r="G37" s="12"/>
      <c r="H37" s="12"/>
      <c r="I37" s="48"/>
      <c r="J37" s="51"/>
      <c r="K37" s="54"/>
      <c r="L37" s="56"/>
      <c r="M37" s="12"/>
      <c r="N37" s="12">
        <v>0</v>
      </c>
    </row>
    <row r="38" spans="1:16" x14ac:dyDescent="0.3">
      <c r="A38" s="14" t="s">
        <v>266</v>
      </c>
      <c r="B38" s="9">
        <v>20230627</v>
      </c>
      <c r="C38" s="12">
        <v>19</v>
      </c>
      <c r="D38" s="12">
        <v>17</v>
      </c>
      <c r="E38" s="12">
        <v>16</v>
      </c>
      <c r="F38" s="13">
        <f t="shared" si="2"/>
        <v>84.210526315789465</v>
      </c>
      <c r="G38" s="12" t="s">
        <v>17</v>
      </c>
      <c r="H38" s="12">
        <v>4</v>
      </c>
      <c r="I38" s="48"/>
      <c r="J38" s="51"/>
      <c r="K38" s="54"/>
      <c r="L38" s="56">
        <v>16</v>
      </c>
      <c r="M38" s="12"/>
      <c r="N38" s="12"/>
    </row>
    <row r="39" spans="1:16" x14ac:dyDescent="0.3">
      <c r="A39" s="14" t="s">
        <v>83</v>
      </c>
      <c r="B39" s="9">
        <v>20230105</v>
      </c>
      <c r="C39" s="12">
        <v>10</v>
      </c>
      <c r="D39" s="12">
        <v>9</v>
      </c>
      <c r="E39" s="12">
        <v>9</v>
      </c>
      <c r="F39" s="13">
        <f t="shared" si="2"/>
        <v>90</v>
      </c>
      <c r="G39" s="12" t="s">
        <v>23</v>
      </c>
      <c r="H39" s="12">
        <v>3</v>
      </c>
      <c r="I39" s="48">
        <v>9</v>
      </c>
      <c r="J39" s="51"/>
      <c r="K39" s="54"/>
      <c r="L39" s="56"/>
      <c r="M39" s="12"/>
      <c r="N39" s="12"/>
    </row>
    <row r="40" spans="1:16" x14ac:dyDescent="0.3">
      <c r="A40" s="14" t="s">
        <v>267</v>
      </c>
      <c r="B40" s="9">
        <v>20230515</v>
      </c>
      <c r="C40" s="12">
        <v>86</v>
      </c>
      <c r="D40" s="12">
        <v>0</v>
      </c>
      <c r="E40" s="12">
        <v>3</v>
      </c>
      <c r="F40" s="13">
        <f t="shared" si="2"/>
        <v>3.4883720930232558</v>
      </c>
      <c r="G40" s="12" t="s">
        <v>23</v>
      </c>
      <c r="H40" s="12">
        <v>3</v>
      </c>
      <c r="I40" s="48"/>
      <c r="J40" s="51"/>
      <c r="K40" s="54"/>
      <c r="L40" s="56"/>
      <c r="M40" s="12"/>
      <c r="N40" s="12"/>
    </row>
    <row r="41" spans="1:16" x14ac:dyDescent="0.3">
      <c r="A41" s="14" t="s">
        <v>268</v>
      </c>
      <c r="B41" s="9">
        <v>20230308</v>
      </c>
      <c r="C41" s="12">
        <v>21</v>
      </c>
      <c r="D41" s="12">
        <v>16</v>
      </c>
      <c r="E41" s="12">
        <v>15</v>
      </c>
      <c r="F41" s="13">
        <f t="shared" si="2"/>
        <v>71.428571428571431</v>
      </c>
      <c r="G41" s="12" t="s">
        <v>17</v>
      </c>
      <c r="H41" s="12">
        <v>4</v>
      </c>
      <c r="I41" s="48">
        <v>15</v>
      </c>
      <c r="J41" s="51"/>
      <c r="K41" s="54"/>
      <c r="L41" s="56"/>
      <c r="M41" s="12"/>
      <c r="N41" s="12"/>
    </row>
    <row r="42" spans="1:16" x14ac:dyDescent="0.3">
      <c r="A42" s="14" t="s">
        <v>84</v>
      </c>
      <c r="B42" s="9">
        <v>20190528</v>
      </c>
      <c r="C42" s="12">
        <v>26</v>
      </c>
      <c r="D42" s="12">
        <v>15</v>
      </c>
      <c r="E42" s="12">
        <v>8</v>
      </c>
      <c r="F42" s="13">
        <f t="shared" si="2"/>
        <v>30.76923076923077</v>
      </c>
      <c r="G42" s="12" t="s">
        <v>26</v>
      </c>
      <c r="H42" s="12">
        <v>3</v>
      </c>
      <c r="I42" s="48"/>
      <c r="J42" s="51">
        <v>0</v>
      </c>
      <c r="K42" s="54"/>
      <c r="L42" s="56"/>
      <c r="M42" s="12"/>
      <c r="N42" s="12"/>
    </row>
    <row r="43" spans="1:16" x14ac:dyDescent="0.3">
      <c r="A43" s="14" t="s">
        <v>86</v>
      </c>
      <c r="B43" s="9">
        <v>20230616</v>
      </c>
      <c r="C43" s="12">
        <v>35</v>
      </c>
      <c r="D43" s="12">
        <v>35</v>
      </c>
      <c r="E43" s="12">
        <v>34</v>
      </c>
      <c r="F43" s="13">
        <f t="shared" si="2"/>
        <v>97.142857142857139</v>
      </c>
      <c r="G43" s="12" t="s">
        <v>17</v>
      </c>
      <c r="H43" s="12">
        <v>4</v>
      </c>
      <c r="I43" s="48">
        <v>34</v>
      </c>
      <c r="J43" s="51"/>
      <c r="K43" s="54"/>
      <c r="L43" s="56"/>
      <c r="M43" s="12"/>
      <c r="N43" s="12"/>
    </row>
    <row r="44" spans="1:16" ht="15" customHeight="1" x14ac:dyDescent="0.3">
      <c r="A44" s="14" t="s">
        <v>269</v>
      </c>
      <c r="B44" s="9">
        <v>20231128</v>
      </c>
      <c r="C44" s="12">
        <v>25</v>
      </c>
      <c r="D44" s="12">
        <v>24</v>
      </c>
      <c r="E44" s="12">
        <v>21</v>
      </c>
      <c r="F44" s="13">
        <f t="shared" si="2"/>
        <v>84</v>
      </c>
      <c r="G44" s="12" t="s">
        <v>23</v>
      </c>
      <c r="H44" s="12">
        <v>3</v>
      </c>
      <c r="I44" s="48">
        <v>21</v>
      </c>
      <c r="J44" s="51"/>
      <c r="K44" s="54"/>
      <c r="L44" s="56"/>
      <c r="M44" s="12"/>
      <c r="N44" s="12"/>
      <c r="O44" s="159"/>
      <c r="P44" s="159"/>
    </row>
    <row r="45" spans="1:16" ht="15" customHeight="1" x14ac:dyDescent="0.3">
      <c r="A45" s="14" t="s">
        <v>270</v>
      </c>
      <c r="B45" s="9">
        <v>20231024</v>
      </c>
      <c r="C45" s="12">
        <v>14</v>
      </c>
      <c r="D45" s="12">
        <v>14</v>
      </c>
      <c r="E45" s="12">
        <v>14</v>
      </c>
      <c r="F45" s="13">
        <f t="shared" si="2"/>
        <v>100</v>
      </c>
      <c r="G45" s="12" t="s">
        <v>23</v>
      </c>
      <c r="H45" s="12">
        <v>3</v>
      </c>
      <c r="I45" s="48"/>
      <c r="J45" s="51"/>
      <c r="K45" s="54"/>
      <c r="L45" s="56"/>
      <c r="M45" s="12"/>
      <c r="N45" s="12"/>
      <c r="O45" s="159"/>
      <c r="P45" s="159"/>
    </row>
    <row r="46" spans="1:16" ht="15.6" x14ac:dyDescent="0.3">
      <c r="A46" s="26" t="s">
        <v>90</v>
      </c>
      <c r="B46" s="9">
        <v>20230921</v>
      </c>
      <c r="C46" s="12">
        <v>47</v>
      </c>
      <c r="D46" s="12">
        <v>34</v>
      </c>
      <c r="E46" s="12">
        <v>34</v>
      </c>
      <c r="F46" s="13">
        <f t="shared" si="2"/>
        <v>72.340425531914903</v>
      </c>
      <c r="G46" s="12" t="s">
        <v>17</v>
      </c>
      <c r="H46" s="12">
        <v>4</v>
      </c>
      <c r="I46" s="48"/>
      <c r="J46" s="51"/>
      <c r="K46" s="54"/>
      <c r="L46" s="56"/>
      <c r="M46" s="12">
        <v>34</v>
      </c>
      <c r="N46" s="12"/>
    </row>
    <row r="47" spans="1:16" x14ac:dyDescent="0.3">
      <c r="A47" s="14" t="s">
        <v>271</v>
      </c>
      <c r="B47" s="9">
        <v>20170330</v>
      </c>
      <c r="C47" s="12">
        <v>25</v>
      </c>
      <c r="D47" s="12">
        <v>20</v>
      </c>
      <c r="E47" s="12">
        <v>19</v>
      </c>
      <c r="F47" s="13">
        <f t="shared" si="2"/>
        <v>76</v>
      </c>
      <c r="G47" s="12"/>
      <c r="H47" s="12"/>
      <c r="I47" s="48"/>
      <c r="J47" s="51"/>
      <c r="K47" s="54"/>
      <c r="L47" s="56"/>
      <c r="M47" s="12"/>
      <c r="N47" s="12">
        <v>19</v>
      </c>
    </row>
    <row r="48" spans="1:16" x14ac:dyDescent="0.3">
      <c r="A48" s="14" t="s">
        <v>91</v>
      </c>
      <c r="B48" s="9">
        <v>20230524</v>
      </c>
      <c r="C48" s="12">
        <v>20</v>
      </c>
      <c r="D48" s="12">
        <v>19</v>
      </c>
      <c r="E48" s="12">
        <v>19</v>
      </c>
      <c r="F48" s="13">
        <f t="shared" si="2"/>
        <v>95</v>
      </c>
      <c r="G48" s="12" t="s">
        <v>26</v>
      </c>
      <c r="H48" s="12">
        <v>4</v>
      </c>
      <c r="I48" s="48">
        <v>19</v>
      </c>
      <c r="J48" s="51"/>
      <c r="K48" s="54"/>
      <c r="L48" s="56"/>
      <c r="M48" s="12"/>
      <c r="N48" s="12">
        <v>0</v>
      </c>
    </row>
    <row r="49" spans="1:14" x14ac:dyDescent="0.3">
      <c r="A49" s="12" t="s">
        <v>272</v>
      </c>
      <c r="B49" s="9">
        <v>20230118</v>
      </c>
      <c r="C49" s="12">
        <v>53</v>
      </c>
      <c r="D49" s="12">
        <v>40</v>
      </c>
      <c r="E49" s="12">
        <v>39</v>
      </c>
      <c r="F49" s="13">
        <f t="shared" si="2"/>
        <v>73.584905660377359</v>
      </c>
      <c r="G49" s="12" t="s">
        <v>26</v>
      </c>
      <c r="H49" s="12">
        <v>4</v>
      </c>
      <c r="I49" s="48">
        <v>39</v>
      </c>
      <c r="J49" s="51"/>
      <c r="K49" s="54"/>
      <c r="L49" s="56"/>
      <c r="M49" s="12"/>
      <c r="N49" s="12"/>
    </row>
    <row r="50" spans="1:14" x14ac:dyDescent="0.3">
      <c r="A50" s="14" t="s">
        <v>35</v>
      </c>
      <c r="B50" s="9">
        <v>20221025</v>
      </c>
      <c r="C50" s="12">
        <v>17</v>
      </c>
      <c r="D50" s="12">
        <v>14</v>
      </c>
      <c r="E50" s="12">
        <v>3</v>
      </c>
      <c r="F50" s="13">
        <f t="shared" si="2"/>
        <v>17.647058823529413</v>
      </c>
      <c r="G50" s="12" t="s">
        <v>17</v>
      </c>
      <c r="H50" s="12">
        <v>4</v>
      </c>
      <c r="I50" s="48"/>
      <c r="J50" s="51">
        <v>3</v>
      </c>
      <c r="K50" s="54"/>
      <c r="L50" s="56"/>
      <c r="M50" s="12"/>
      <c r="N50" s="12"/>
    </row>
    <row r="51" spans="1:14" x14ac:dyDescent="0.3">
      <c r="A51" s="14" t="s">
        <v>273</v>
      </c>
      <c r="B51" s="9">
        <v>20140415</v>
      </c>
      <c r="C51" s="12">
        <v>3</v>
      </c>
      <c r="D51" s="12">
        <v>3</v>
      </c>
      <c r="E51" s="12">
        <v>3</v>
      </c>
      <c r="F51" s="13">
        <f t="shared" si="2"/>
        <v>100</v>
      </c>
      <c r="G51" s="12"/>
      <c r="H51" s="12">
        <v>3</v>
      </c>
      <c r="I51" s="48"/>
      <c r="J51" s="51">
        <v>3</v>
      </c>
      <c r="K51" s="54"/>
      <c r="L51" s="56"/>
      <c r="M51" s="12"/>
      <c r="N51" s="12"/>
    </row>
    <row r="52" spans="1:14" x14ac:dyDescent="0.3">
      <c r="A52" s="14" t="s">
        <v>274</v>
      </c>
      <c r="B52" s="9">
        <v>20220616</v>
      </c>
      <c r="C52" s="12">
        <v>8</v>
      </c>
      <c r="D52" s="12">
        <v>7</v>
      </c>
      <c r="E52" s="12">
        <v>7</v>
      </c>
      <c r="F52" s="13">
        <f t="shared" si="2"/>
        <v>87.5</v>
      </c>
      <c r="G52" s="12"/>
      <c r="H52" s="12">
        <v>4</v>
      </c>
      <c r="I52" s="48">
        <v>7</v>
      </c>
      <c r="J52" s="51"/>
      <c r="K52" s="54"/>
      <c r="L52" s="56"/>
      <c r="M52" s="12"/>
      <c r="N52" s="12"/>
    </row>
    <row r="53" spans="1:14" x14ac:dyDescent="0.3">
      <c r="A53" s="14" t="s">
        <v>275</v>
      </c>
      <c r="B53" s="9">
        <v>20231114</v>
      </c>
      <c r="C53" s="12">
        <v>19</v>
      </c>
      <c r="D53" s="12">
        <v>19</v>
      </c>
      <c r="E53" s="12">
        <v>18</v>
      </c>
      <c r="F53" s="13">
        <f t="shared" si="2"/>
        <v>94.73684210526315</v>
      </c>
      <c r="G53" s="12"/>
      <c r="H53" s="12">
        <v>4</v>
      </c>
      <c r="I53" s="48"/>
      <c r="J53" s="51"/>
      <c r="K53" s="54">
        <v>12</v>
      </c>
      <c r="L53" s="56">
        <v>6</v>
      </c>
      <c r="M53" s="12"/>
      <c r="N53" s="12"/>
    </row>
    <row r="54" spans="1:14" x14ac:dyDescent="0.3">
      <c r="A54" s="14" t="s">
        <v>276</v>
      </c>
      <c r="B54" s="9">
        <v>20220616</v>
      </c>
      <c r="C54" s="12">
        <v>57</v>
      </c>
      <c r="D54" s="12">
        <v>42</v>
      </c>
      <c r="E54" s="12">
        <v>42</v>
      </c>
      <c r="F54" s="13">
        <f t="shared" si="2"/>
        <v>73.68421052631578</v>
      </c>
      <c r="G54" s="12" t="s">
        <v>17</v>
      </c>
      <c r="H54" s="12">
        <v>4</v>
      </c>
      <c r="I54" s="48">
        <v>42</v>
      </c>
      <c r="J54" s="51"/>
      <c r="K54" s="54"/>
      <c r="L54" s="56"/>
      <c r="M54" s="12"/>
      <c r="N54" s="12"/>
    </row>
    <row r="55" spans="1:14" x14ac:dyDescent="0.3">
      <c r="A55" s="14" t="s">
        <v>47</v>
      </c>
      <c r="B55" s="9">
        <v>20181109</v>
      </c>
      <c r="C55" s="12">
        <v>17</v>
      </c>
      <c r="D55" s="12">
        <v>16</v>
      </c>
      <c r="E55" s="12">
        <v>12</v>
      </c>
      <c r="F55" s="13">
        <f t="shared" ref="F55:F66" si="3">(E55/C55)*100</f>
        <v>70.588235294117652</v>
      </c>
      <c r="G55" s="12" t="s">
        <v>17</v>
      </c>
      <c r="H55" s="12">
        <v>4</v>
      </c>
      <c r="I55" s="48"/>
      <c r="J55" s="51">
        <v>12</v>
      </c>
      <c r="K55" s="54"/>
      <c r="L55" s="56"/>
      <c r="M55" s="12"/>
      <c r="N55" s="12"/>
    </row>
    <row r="56" spans="1:14" x14ac:dyDescent="0.3">
      <c r="A56" s="14" t="s">
        <v>277</v>
      </c>
      <c r="B56" s="9">
        <v>20231121</v>
      </c>
      <c r="C56" s="12">
        <v>32</v>
      </c>
      <c r="D56" s="12">
        <v>26</v>
      </c>
      <c r="E56" s="12">
        <v>26</v>
      </c>
      <c r="F56" s="13">
        <f t="shared" si="3"/>
        <v>81.25</v>
      </c>
      <c r="G56" s="12" t="s">
        <v>17</v>
      </c>
      <c r="H56" s="12">
        <v>4</v>
      </c>
      <c r="I56" s="48"/>
      <c r="J56" s="51"/>
      <c r="K56" s="54"/>
      <c r="L56" s="56">
        <v>26</v>
      </c>
      <c r="M56" s="12"/>
      <c r="N56" s="12"/>
    </row>
    <row r="57" spans="1:14" x14ac:dyDescent="0.3">
      <c r="A57" s="14" t="s">
        <v>278</v>
      </c>
      <c r="B57" s="9">
        <v>20230125</v>
      </c>
      <c r="C57" s="12">
        <v>24</v>
      </c>
      <c r="D57" s="12">
        <v>24</v>
      </c>
      <c r="E57" s="12">
        <v>23</v>
      </c>
      <c r="F57" s="13">
        <f t="shared" si="3"/>
        <v>95.833333333333343</v>
      </c>
      <c r="G57" s="12" t="s">
        <v>17</v>
      </c>
      <c r="H57" s="12">
        <v>4</v>
      </c>
      <c r="I57" s="48"/>
      <c r="J57" s="51">
        <v>7</v>
      </c>
      <c r="K57" s="54"/>
      <c r="L57" s="56">
        <v>16</v>
      </c>
      <c r="M57" s="12"/>
      <c r="N57" s="12"/>
    </row>
    <row r="58" spans="1:14" x14ac:dyDescent="0.3">
      <c r="A58" s="14" t="s">
        <v>279</v>
      </c>
      <c r="B58" s="9">
        <v>20230302</v>
      </c>
      <c r="C58" s="12">
        <v>33</v>
      </c>
      <c r="D58" s="12">
        <v>20</v>
      </c>
      <c r="E58" s="12">
        <v>19</v>
      </c>
      <c r="F58" s="13">
        <f t="shared" si="3"/>
        <v>57.575757575757578</v>
      </c>
      <c r="G58" s="12" t="s">
        <v>17</v>
      </c>
      <c r="H58" s="12">
        <v>4</v>
      </c>
      <c r="I58" s="48"/>
      <c r="J58" s="51"/>
      <c r="K58" s="54"/>
      <c r="L58" s="56"/>
      <c r="M58" s="12">
        <v>19</v>
      </c>
      <c r="N58" s="12"/>
    </row>
    <row r="59" spans="1:14" x14ac:dyDescent="0.3">
      <c r="A59" s="14" t="s">
        <v>218</v>
      </c>
      <c r="B59" s="9">
        <v>20230302</v>
      </c>
      <c r="C59" s="12">
        <v>29</v>
      </c>
      <c r="D59" s="12">
        <v>19</v>
      </c>
      <c r="E59" s="12">
        <v>18</v>
      </c>
      <c r="F59" s="13">
        <f>(E59/C59)*100</f>
        <v>62.068965517241381</v>
      </c>
      <c r="G59" s="12" t="s">
        <v>17</v>
      </c>
      <c r="H59" s="12">
        <v>4</v>
      </c>
      <c r="I59" s="48">
        <v>18</v>
      </c>
      <c r="J59" s="51"/>
      <c r="K59" s="54"/>
      <c r="L59" s="56"/>
      <c r="M59" s="12"/>
      <c r="N59" s="12"/>
    </row>
    <row r="60" spans="1:14" x14ac:dyDescent="0.3">
      <c r="A60" s="14" t="s">
        <v>292</v>
      </c>
      <c r="B60" s="9">
        <v>20230927</v>
      </c>
      <c r="C60" s="12">
        <v>26</v>
      </c>
      <c r="D60" s="12">
        <v>22</v>
      </c>
      <c r="E60" s="12">
        <v>22</v>
      </c>
      <c r="F60" s="13">
        <f t="shared" si="3"/>
        <v>84.615384615384613</v>
      </c>
      <c r="G60" s="12"/>
      <c r="H60" s="12"/>
      <c r="I60" s="48"/>
      <c r="J60" s="51"/>
      <c r="K60" s="54"/>
      <c r="L60" s="56">
        <v>22</v>
      </c>
      <c r="M60" s="12"/>
      <c r="N60" s="12"/>
    </row>
    <row r="61" spans="1:14" x14ac:dyDescent="0.3">
      <c r="A61" s="14"/>
      <c r="B61" s="9"/>
      <c r="C61" s="12"/>
      <c r="D61" s="12"/>
      <c r="E61" s="12"/>
      <c r="F61" s="13" t="e">
        <f t="shared" si="3"/>
        <v>#DIV/0!</v>
      </c>
      <c r="G61" s="12"/>
      <c r="H61" s="12"/>
      <c r="I61" s="48"/>
      <c r="J61" s="51"/>
      <c r="K61" s="54"/>
      <c r="L61" s="56"/>
      <c r="M61" s="12"/>
      <c r="N61" s="12"/>
    </row>
    <row r="62" spans="1:14" x14ac:dyDescent="0.3">
      <c r="A62" s="14"/>
      <c r="B62" s="9"/>
      <c r="C62" s="12"/>
      <c r="D62" s="12"/>
      <c r="E62" s="12"/>
      <c r="F62" s="13" t="e">
        <f t="shared" si="3"/>
        <v>#DIV/0!</v>
      </c>
      <c r="G62" s="12"/>
      <c r="H62" s="12"/>
      <c r="I62" s="48"/>
      <c r="J62" s="51"/>
      <c r="K62" s="54"/>
      <c r="L62" s="56"/>
      <c r="M62" s="12"/>
      <c r="N62" s="12"/>
    </row>
    <row r="63" spans="1:14" x14ac:dyDescent="0.3">
      <c r="A63" s="14"/>
      <c r="B63" s="9"/>
      <c r="C63" s="12"/>
      <c r="D63" s="12"/>
      <c r="E63" s="12"/>
      <c r="F63" s="13" t="e">
        <f t="shared" si="3"/>
        <v>#DIV/0!</v>
      </c>
      <c r="G63" s="12"/>
      <c r="H63" s="12"/>
      <c r="I63" s="48"/>
      <c r="J63" s="51"/>
      <c r="K63" s="54"/>
      <c r="L63" s="56"/>
      <c r="M63" s="12"/>
      <c r="N63" s="12"/>
    </row>
    <row r="64" spans="1:14" x14ac:dyDescent="0.3">
      <c r="A64" s="14"/>
      <c r="B64" s="9"/>
      <c r="C64" s="12"/>
      <c r="D64" s="12"/>
      <c r="E64" s="12"/>
      <c r="F64" s="13" t="e">
        <f t="shared" si="3"/>
        <v>#DIV/0!</v>
      </c>
      <c r="G64" s="12"/>
      <c r="H64" s="12"/>
      <c r="I64" s="48"/>
      <c r="J64" s="51"/>
      <c r="K64" s="54"/>
      <c r="L64" s="56"/>
      <c r="M64" s="12"/>
      <c r="N64" s="12"/>
    </row>
    <row r="65" spans="1:14" x14ac:dyDescent="0.3">
      <c r="A65" s="14"/>
      <c r="B65" s="9"/>
      <c r="C65" s="12"/>
      <c r="D65" s="12"/>
      <c r="E65" s="12"/>
      <c r="F65" s="13" t="e">
        <f t="shared" si="3"/>
        <v>#DIV/0!</v>
      </c>
      <c r="G65" s="12"/>
      <c r="H65" s="12"/>
      <c r="I65" s="48"/>
      <c r="J65" s="51"/>
      <c r="K65" s="54"/>
      <c r="L65" s="56"/>
      <c r="M65" s="12"/>
      <c r="N65" s="12"/>
    </row>
    <row r="66" spans="1:14" x14ac:dyDescent="0.3">
      <c r="A66" s="14"/>
      <c r="B66" s="9"/>
      <c r="C66" s="12"/>
      <c r="D66" s="12"/>
      <c r="E66" s="12"/>
      <c r="F66" s="13" t="e">
        <f t="shared" si="3"/>
        <v>#DIV/0!</v>
      </c>
      <c r="G66" s="12"/>
      <c r="H66" s="12"/>
      <c r="I66" s="48"/>
      <c r="J66" s="51"/>
      <c r="K66" s="54"/>
      <c r="L66" s="56"/>
      <c r="M66" s="12"/>
      <c r="N66" s="12"/>
    </row>
    <row r="67" spans="1:14" x14ac:dyDescent="0.3">
      <c r="I67" s="49">
        <f>SUM(I3:I66)</f>
        <v>1051</v>
      </c>
      <c r="J67" s="52">
        <f t="shared" ref="J67:N67" si="4">SUM(J3:J66)</f>
        <v>195</v>
      </c>
      <c r="K67" s="55">
        <f t="shared" si="4"/>
        <v>52</v>
      </c>
      <c r="L67" s="57">
        <f>SUM(L3:L66)</f>
        <v>279</v>
      </c>
      <c r="M67">
        <f t="shared" si="4"/>
        <v>182</v>
      </c>
      <c r="N67">
        <f t="shared" si="4"/>
        <v>19</v>
      </c>
    </row>
  </sheetData>
  <sortState xmlns:xlrd2="http://schemas.microsoft.com/office/spreadsheetml/2017/richdata2" ref="A1:W67">
    <sortCondition ref="A3"/>
  </sortState>
  <mergeCells count="11">
    <mergeCell ref="O44:O45"/>
    <mergeCell ref="P44:P45"/>
    <mergeCell ref="N1:N2"/>
    <mergeCell ref="B1:B2"/>
    <mergeCell ref="F1:F2"/>
    <mergeCell ref="H1:H2"/>
    <mergeCell ref="I1:I2"/>
    <mergeCell ref="J1:J2"/>
    <mergeCell ref="K1:K2"/>
    <mergeCell ref="L1:L2"/>
    <mergeCell ref="M1:M2"/>
  </mergeCells>
  <pageMargins left="0.7" right="0.7" top="0.75" bottom="0.75" header="0.51180555555555496" footer="0.51180555555555496"/>
  <pageSetup paperSize="9" firstPageNumber="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0"/>
  <sheetViews>
    <sheetView zoomScale="80" zoomScaleNormal="80" workbookViewId="0">
      <selection activeCell="AD44" sqref="AD44"/>
    </sheetView>
  </sheetViews>
  <sheetFormatPr baseColWidth="10" defaultColWidth="9.109375" defaultRowHeight="14.4" x14ac:dyDescent="0.3"/>
  <cols>
    <col min="1" max="1025" width="10.5546875"/>
  </cols>
  <sheetData>
    <row r="1" spans="1:17" ht="18" x14ac:dyDescent="0.35">
      <c r="A1" s="167" t="s">
        <v>280</v>
      </c>
      <c r="B1" s="167"/>
      <c r="C1" s="167"/>
      <c r="D1" s="167"/>
      <c r="E1" s="167"/>
    </row>
    <row r="3" spans="1:17" x14ac:dyDescent="0.3">
      <c r="A3" s="168" t="s">
        <v>0</v>
      </c>
      <c r="B3" s="168"/>
      <c r="C3" s="168"/>
      <c r="D3" s="160" t="s">
        <v>1</v>
      </c>
      <c r="E3" s="160"/>
      <c r="F3" s="7" t="s">
        <v>2</v>
      </c>
      <c r="G3" s="7" t="s">
        <v>2</v>
      </c>
      <c r="H3" s="7" t="s">
        <v>2</v>
      </c>
      <c r="I3" s="161" t="s">
        <v>3</v>
      </c>
      <c r="J3" s="8" t="s">
        <v>4</v>
      </c>
      <c r="K3" s="162" t="s">
        <v>5</v>
      </c>
      <c r="L3" s="157" t="s">
        <v>6</v>
      </c>
      <c r="M3" s="157" t="s">
        <v>7</v>
      </c>
      <c r="N3" s="157" t="s">
        <v>8</v>
      </c>
      <c r="O3" s="157" t="s">
        <v>9</v>
      </c>
      <c r="P3" s="157" t="s">
        <v>10</v>
      </c>
      <c r="Q3" s="157" t="s">
        <v>11</v>
      </c>
    </row>
    <row r="4" spans="1:17" x14ac:dyDescent="0.3">
      <c r="A4" s="168"/>
      <c r="B4" s="168"/>
      <c r="C4" s="168"/>
      <c r="D4" s="160"/>
      <c r="E4" s="160"/>
      <c r="F4" s="10" t="s">
        <v>12</v>
      </c>
      <c r="G4" s="10" t="s">
        <v>13</v>
      </c>
      <c r="H4" s="10" t="s">
        <v>14</v>
      </c>
      <c r="I4" s="161"/>
      <c r="J4" s="11" t="s">
        <v>15</v>
      </c>
      <c r="K4" s="162"/>
      <c r="L4" s="157"/>
      <c r="M4" s="157"/>
      <c r="N4" s="157"/>
      <c r="O4" s="157"/>
      <c r="P4" s="157"/>
      <c r="Q4" s="157"/>
    </row>
    <row r="5" spans="1:17" x14ac:dyDescent="0.3">
      <c r="A5" s="157" t="s">
        <v>281</v>
      </c>
      <c r="B5" s="157"/>
      <c r="C5" s="157"/>
      <c r="D5" s="157"/>
      <c r="E5" s="157"/>
      <c r="F5" s="12"/>
      <c r="G5" s="12"/>
      <c r="H5" s="12"/>
      <c r="I5" s="13"/>
      <c r="J5" s="12"/>
      <c r="K5" s="12"/>
      <c r="L5" s="12"/>
      <c r="M5" s="12"/>
      <c r="N5" s="12"/>
      <c r="O5" s="12"/>
      <c r="P5" s="12"/>
      <c r="Q5" s="12"/>
    </row>
    <row r="6" spans="1:17" x14ac:dyDescent="0.3">
      <c r="A6" s="157" t="s">
        <v>282</v>
      </c>
      <c r="B6" s="157"/>
      <c r="C6" s="157"/>
      <c r="D6" s="157">
        <v>20150403</v>
      </c>
      <c r="E6" s="157"/>
      <c r="F6" s="12">
        <v>113</v>
      </c>
      <c r="G6" s="12">
        <v>82</v>
      </c>
      <c r="H6" s="12">
        <v>72</v>
      </c>
      <c r="I6" s="13">
        <f t="shared" ref="I6:I49" si="0">(H6/F6)*100</f>
        <v>63.716814159292035</v>
      </c>
      <c r="J6" s="12" t="s">
        <v>26</v>
      </c>
      <c r="K6" s="12">
        <v>3</v>
      </c>
      <c r="L6" s="12"/>
      <c r="M6" s="12"/>
      <c r="N6" s="12"/>
      <c r="O6" s="12"/>
      <c r="P6" s="12">
        <v>82</v>
      </c>
      <c r="Q6" s="12"/>
    </row>
    <row r="7" spans="1:17" x14ac:dyDescent="0.3">
      <c r="A7" s="157" t="s">
        <v>283</v>
      </c>
      <c r="B7" s="157"/>
      <c r="C7" s="157"/>
      <c r="D7" s="157">
        <v>20231024</v>
      </c>
      <c r="E7" s="157"/>
      <c r="F7" s="12">
        <v>32</v>
      </c>
      <c r="G7" s="12">
        <v>25</v>
      </c>
      <c r="H7" s="12">
        <v>23</v>
      </c>
      <c r="I7" s="13">
        <f t="shared" si="0"/>
        <v>71.875</v>
      </c>
      <c r="J7" s="12" t="s">
        <v>26</v>
      </c>
      <c r="K7" s="12">
        <v>3</v>
      </c>
      <c r="L7" s="12"/>
      <c r="M7" s="12"/>
      <c r="N7" s="12"/>
      <c r="O7" s="12">
        <v>0</v>
      </c>
      <c r="P7" s="12"/>
      <c r="Q7" s="12"/>
    </row>
    <row r="8" spans="1:17" x14ac:dyDescent="0.3">
      <c r="A8" s="157" t="s">
        <v>189</v>
      </c>
      <c r="B8" s="157"/>
      <c r="C8" s="157"/>
      <c r="D8" s="157">
        <v>20231130</v>
      </c>
      <c r="E8" s="157"/>
      <c r="F8" s="12">
        <v>70</v>
      </c>
      <c r="G8" s="12">
        <v>64</v>
      </c>
      <c r="H8" s="12">
        <v>64</v>
      </c>
      <c r="I8" s="13">
        <f t="shared" si="0"/>
        <v>91.428571428571431</v>
      </c>
      <c r="J8" s="12" t="s">
        <v>17</v>
      </c>
      <c r="K8" s="12">
        <v>4</v>
      </c>
      <c r="L8" s="12">
        <v>36</v>
      </c>
      <c r="M8" s="12">
        <v>28</v>
      </c>
      <c r="N8" s="12"/>
      <c r="O8" s="12"/>
      <c r="P8" s="12"/>
      <c r="Q8" s="12"/>
    </row>
    <row r="9" spans="1:17" x14ac:dyDescent="0.3">
      <c r="A9" s="157" t="s">
        <v>284</v>
      </c>
      <c r="B9" s="157"/>
      <c r="C9" s="157"/>
      <c r="D9" s="157">
        <v>20230309</v>
      </c>
      <c r="E9" s="157"/>
      <c r="F9" s="12">
        <v>32</v>
      </c>
      <c r="G9" s="12">
        <v>31</v>
      </c>
      <c r="H9" s="12">
        <v>31</v>
      </c>
      <c r="I9" s="13">
        <f t="shared" si="0"/>
        <v>96.875</v>
      </c>
      <c r="J9" s="12" t="s">
        <v>53</v>
      </c>
      <c r="K9" s="12">
        <v>4</v>
      </c>
      <c r="L9" s="12"/>
      <c r="M9" s="12"/>
      <c r="N9" s="12"/>
      <c r="O9" s="12"/>
      <c r="P9" s="12">
        <v>31</v>
      </c>
      <c r="Q9" s="12"/>
    </row>
    <row r="10" spans="1:17" x14ac:dyDescent="0.3">
      <c r="A10" s="157" t="s">
        <v>29</v>
      </c>
      <c r="B10" s="157"/>
      <c r="C10" s="157"/>
      <c r="D10" s="157">
        <v>20230406</v>
      </c>
      <c r="E10" s="157"/>
      <c r="F10" s="12">
        <v>28</v>
      </c>
      <c r="G10" s="12">
        <v>27</v>
      </c>
      <c r="H10" s="12">
        <v>19</v>
      </c>
      <c r="I10" s="13">
        <f t="shared" si="0"/>
        <v>67.857142857142861</v>
      </c>
      <c r="J10" s="12" t="s">
        <v>17</v>
      </c>
      <c r="K10" s="12">
        <v>4</v>
      </c>
      <c r="L10" s="12">
        <v>19</v>
      </c>
      <c r="M10" s="12"/>
      <c r="N10" s="12"/>
      <c r="O10" s="12"/>
      <c r="P10" s="12"/>
      <c r="Q10" s="12"/>
    </row>
    <row r="11" spans="1:17" x14ac:dyDescent="0.3">
      <c r="A11" s="157" t="s">
        <v>285</v>
      </c>
      <c r="B11" s="157"/>
      <c r="C11" s="157"/>
      <c r="D11" s="157">
        <v>20230413</v>
      </c>
      <c r="E11" s="157"/>
      <c r="F11" s="12">
        <v>29</v>
      </c>
      <c r="G11" s="12">
        <v>26</v>
      </c>
      <c r="H11" s="12">
        <v>25</v>
      </c>
      <c r="I11" s="13">
        <f t="shared" si="0"/>
        <v>86.206896551724128</v>
      </c>
      <c r="J11" s="12" t="s">
        <v>17</v>
      </c>
      <c r="K11" s="12">
        <v>4</v>
      </c>
      <c r="L11" s="12"/>
      <c r="M11" s="12"/>
      <c r="N11" s="12"/>
      <c r="O11" s="12"/>
      <c r="P11" s="12">
        <v>25</v>
      </c>
      <c r="Q11" s="12"/>
    </row>
    <row r="12" spans="1:17" x14ac:dyDescent="0.3">
      <c r="A12" s="157" t="s">
        <v>286</v>
      </c>
      <c r="B12" s="157"/>
      <c r="C12" s="157"/>
      <c r="D12" s="157">
        <v>20230412</v>
      </c>
      <c r="E12" s="157"/>
      <c r="F12" s="12">
        <v>90</v>
      </c>
      <c r="G12" s="12">
        <v>79</v>
      </c>
      <c r="H12" s="12">
        <v>79</v>
      </c>
      <c r="I12" s="13">
        <f t="shared" si="0"/>
        <v>87.777777777777771</v>
      </c>
      <c r="J12" s="12" t="s">
        <v>17</v>
      </c>
      <c r="K12" s="12">
        <v>4</v>
      </c>
      <c r="L12" s="12">
        <v>79</v>
      </c>
      <c r="M12" s="12"/>
      <c r="N12" s="12"/>
      <c r="O12" s="12"/>
      <c r="P12" s="12">
        <v>33</v>
      </c>
      <c r="Q12" s="12"/>
    </row>
    <row r="13" spans="1:17" x14ac:dyDescent="0.3">
      <c r="A13" s="157" t="s">
        <v>246</v>
      </c>
      <c r="B13" s="157"/>
      <c r="C13" s="157"/>
      <c r="D13" s="157">
        <v>20230926</v>
      </c>
      <c r="E13" s="157"/>
      <c r="F13" s="12">
        <v>38</v>
      </c>
      <c r="G13" s="12">
        <v>30</v>
      </c>
      <c r="H13" s="12">
        <v>29</v>
      </c>
      <c r="I13" s="13">
        <f t="shared" si="0"/>
        <v>76.31578947368422</v>
      </c>
      <c r="J13" s="12" t="s">
        <v>17</v>
      </c>
      <c r="K13" s="12">
        <v>4</v>
      </c>
      <c r="L13" s="12"/>
      <c r="M13" s="12"/>
      <c r="N13" s="12"/>
      <c r="O13" s="12"/>
      <c r="P13" s="12">
        <v>29</v>
      </c>
      <c r="Q13" s="12"/>
    </row>
    <row r="14" spans="1:17" x14ac:dyDescent="0.3">
      <c r="A14" s="157" t="s">
        <v>36</v>
      </c>
      <c r="B14" s="157"/>
      <c r="C14" s="157"/>
      <c r="D14" s="157">
        <v>20230126</v>
      </c>
      <c r="E14" s="157"/>
      <c r="F14" s="12">
        <v>38</v>
      </c>
      <c r="G14" s="12">
        <v>37</v>
      </c>
      <c r="H14" s="12">
        <v>37</v>
      </c>
      <c r="I14" s="13">
        <f t="shared" si="0"/>
        <v>97.368421052631575</v>
      </c>
      <c r="J14" s="12" t="s">
        <v>17</v>
      </c>
      <c r="K14" s="12">
        <v>4</v>
      </c>
      <c r="L14" s="12"/>
      <c r="M14" s="12"/>
      <c r="N14" s="12"/>
      <c r="O14" s="12"/>
      <c r="P14" s="12">
        <v>37</v>
      </c>
      <c r="Q14" s="12"/>
    </row>
    <row r="15" spans="1:17" x14ac:dyDescent="0.3">
      <c r="A15" s="157" t="s">
        <v>249</v>
      </c>
      <c r="B15" s="157"/>
      <c r="C15" s="157"/>
      <c r="D15" s="157">
        <v>20230503</v>
      </c>
      <c r="E15" s="157"/>
      <c r="F15" s="12">
        <v>67</v>
      </c>
      <c r="G15" s="12">
        <v>59</v>
      </c>
      <c r="H15" s="12">
        <v>57</v>
      </c>
      <c r="I15" s="13">
        <f t="shared" si="0"/>
        <v>85.074626865671647</v>
      </c>
      <c r="J15" s="12" t="s">
        <v>17</v>
      </c>
      <c r="K15" s="12">
        <v>4</v>
      </c>
      <c r="L15" s="12">
        <v>23.5</v>
      </c>
      <c r="M15" s="12"/>
      <c r="N15" s="12"/>
      <c r="O15" s="12"/>
      <c r="P15" s="12">
        <v>23.5</v>
      </c>
      <c r="Q15" s="12"/>
    </row>
    <row r="16" spans="1:17" x14ac:dyDescent="0.3">
      <c r="A16" s="157" t="s">
        <v>184</v>
      </c>
      <c r="B16" s="157"/>
      <c r="C16" s="157"/>
      <c r="D16" s="157">
        <v>20231116</v>
      </c>
      <c r="E16" s="157"/>
      <c r="F16" s="12">
        <v>27</v>
      </c>
      <c r="G16" s="12">
        <v>22</v>
      </c>
      <c r="H16" s="12">
        <v>22</v>
      </c>
      <c r="I16" s="13">
        <f t="shared" si="0"/>
        <v>81.481481481481481</v>
      </c>
      <c r="J16" s="12" t="s">
        <v>17</v>
      </c>
      <c r="K16" s="12">
        <v>4</v>
      </c>
      <c r="L16" s="12">
        <v>22</v>
      </c>
      <c r="M16" s="12"/>
      <c r="N16" s="12"/>
      <c r="O16" s="12"/>
      <c r="P16" s="12"/>
      <c r="Q16" s="12"/>
    </row>
    <row r="17" spans="1:17" x14ac:dyDescent="0.3">
      <c r="A17" s="157" t="s">
        <v>287</v>
      </c>
      <c r="B17" s="157"/>
      <c r="C17" s="157"/>
      <c r="D17" s="157">
        <v>20230627</v>
      </c>
      <c r="E17" s="157"/>
      <c r="F17" s="12">
        <v>31</v>
      </c>
      <c r="G17" s="12">
        <v>29</v>
      </c>
      <c r="H17" s="12">
        <v>29</v>
      </c>
      <c r="I17" s="13">
        <f t="shared" si="0"/>
        <v>93.548387096774192</v>
      </c>
      <c r="J17" s="12" t="s">
        <v>17</v>
      </c>
      <c r="K17" s="12">
        <v>4</v>
      </c>
      <c r="L17" s="12"/>
      <c r="M17" s="12"/>
      <c r="N17" s="12"/>
      <c r="O17" s="12"/>
      <c r="P17" s="12">
        <v>29</v>
      </c>
      <c r="Q17" s="12"/>
    </row>
    <row r="18" spans="1:17" x14ac:dyDescent="0.3">
      <c r="A18" s="157" t="s">
        <v>288</v>
      </c>
      <c r="B18" s="157"/>
      <c r="C18" s="157"/>
      <c r="D18" s="157">
        <v>20221108</v>
      </c>
      <c r="E18" s="157"/>
      <c r="F18" s="12">
        <v>28</v>
      </c>
      <c r="G18" s="12">
        <v>26</v>
      </c>
      <c r="H18" s="12">
        <v>21</v>
      </c>
      <c r="I18" s="13">
        <f t="shared" si="0"/>
        <v>75</v>
      </c>
      <c r="J18" s="12" t="s">
        <v>17</v>
      </c>
      <c r="K18" s="12">
        <v>4</v>
      </c>
      <c r="L18" s="12"/>
      <c r="M18" s="12"/>
      <c r="N18" s="12"/>
      <c r="O18" s="12"/>
      <c r="P18" s="12">
        <v>21</v>
      </c>
      <c r="Q18" s="12"/>
    </row>
    <row r="19" spans="1:17" x14ac:dyDescent="0.3">
      <c r="A19" s="157" t="s">
        <v>289</v>
      </c>
      <c r="B19" s="157"/>
      <c r="C19" s="157"/>
      <c r="D19" s="157">
        <v>20230118</v>
      </c>
      <c r="E19" s="157"/>
      <c r="F19" s="12">
        <v>45</v>
      </c>
      <c r="G19" s="12">
        <v>40</v>
      </c>
      <c r="H19" s="12">
        <v>36</v>
      </c>
      <c r="I19" s="13">
        <f t="shared" si="0"/>
        <v>80</v>
      </c>
      <c r="J19" s="12" t="s">
        <v>17</v>
      </c>
      <c r="K19" s="12">
        <v>4</v>
      </c>
      <c r="L19" s="12"/>
      <c r="M19" s="12"/>
      <c r="N19" s="12"/>
      <c r="O19" s="12"/>
      <c r="P19" s="12">
        <v>37</v>
      </c>
      <c r="Q19" s="12"/>
    </row>
    <row r="20" spans="1:17" x14ac:dyDescent="0.3">
      <c r="A20" s="157" t="s">
        <v>72</v>
      </c>
      <c r="B20" s="157"/>
      <c r="C20" s="157"/>
      <c r="D20" s="157">
        <v>20230601</v>
      </c>
      <c r="E20" s="157"/>
      <c r="F20" s="12">
        <v>30</v>
      </c>
      <c r="G20" s="12">
        <v>29</v>
      </c>
      <c r="H20" s="12">
        <v>27</v>
      </c>
      <c r="I20" s="13">
        <f t="shared" si="0"/>
        <v>90</v>
      </c>
      <c r="J20" s="12" t="s">
        <v>17</v>
      </c>
      <c r="K20" s="12">
        <v>4</v>
      </c>
      <c r="L20" s="12"/>
      <c r="M20" s="12"/>
      <c r="N20" s="12"/>
      <c r="O20" s="12"/>
      <c r="P20" s="12">
        <v>27</v>
      </c>
      <c r="Q20" s="12"/>
    </row>
    <row r="21" spans="1:17" x14ac:dyDescent="0.3">
      <c r="A21" s="157" t="s">
        <v>290</v>
      </c>
      <c r="B21" s="157"/>
      <c r="C21" s="157"/>
      <c r="D21" s="157">
        <v>20230524</v>
      </c>
      <c r="E21" s="157"/>
      <c r="F21" s="12">
        <v>62</v>
      </c>
      <c r="G21" s="12">
        <v>51</v>
      </c>
      <c r="H21" s="12">
        <v>51</v>
      </c>
      <c r="I21" s="13">
        <f t="shared" si="0"/>
        <v>82.258064516129039</v>
      </c>
      <c r="J21" s="12" t="s">
        <v>17</v>
      </c>
      <c r="K21" s="12">
        <v>4</v>
      </c>
      <c r="L21" s="12">
        <v>51</v>
      </c>
      <c r="M21" s="12"/>
      <c r="N21" s="12"/>
      <c r="O21" s="12"/>
      <c r="P21" s="12"/>
      <c r="Q21" s="12"/>
    </row>
    <row r="22" spans="1:17" x14ac:dyDescent="0.3">
      <c r="A22" s="157" t="s">
        <v>78</v>
      </c>
      <c r="B22" s="157"/>
      <c r="C22" s="157"/>
      <c r="D22" s="157">
        <v>20231128</v>
      </c>
      <c r="E22" s="157"/>
      <c r="F22" s="12">
        <v>31</v>
      </c>
      <c r="G22" s="12">
        <v>31</v>
      </c>
      <c r="H22" s="12">
        <v>31</v>
      </c>
      <c r="I22" s="13">
        <f t="shared" si="0"/>
        <v>100</v>
      </c>
      <c r="J22" s="12" t="s">
        <v>17</v>
      </c>
      <c r="K22" s="12">
        <v>4</v>
      </c>
      <c r="L22" s="12">
        <v>31</v>
      </c>
      <c r="M22" s="12"/>
      <c r="N22" s="12"/>
      <c r="O22" s="12"/>
      <c r="P22" s="12"/>
      <c r="Q22" s="12"/>
    </row>
    <row r="23" spans="1:17" x14ac:dyDescent="0.3">
      <c r="A23" s="157" t="s">
        <v>291</v>
      </c>
      <c r="B23" s="157"/>
      <c r="C23" s="157"/>
      <c r="D23" s="157">
        <v>20231121</v>
      </c>
      <c r="E23" s="157"/>
      <c r="F23" s="12">
        <v>36</v>
      </c>
      <c r="G23" s="12">
        <v>32</v>
      </c>
      <c r="H23" s="12">
        <v>32</v>
      </c>
      <c r="I23" s="13">
        <f t="shared" si="0"/>
        <v>88.888888888888886</v>
      </c>
      <c r="J23" s="12" t="s">
        <v>17</v>
      </c>
      <c r="K23" s="12">
        <v>4</v>
      </c>
      <c r="L23" s="12">
        <v>6</v>
      </c>
      <c r="M23" s="12">
        <v>26</v>
      </c>
      <c r="N23" s="12"/>
      <c r="O23" s="12"/>
      <c r="P23" s="12"/>
      <c r="Q23" s="12"/>
    </row>
    <row r="24" spans="1:17" x14ac:dyDescent="0.3">
      <c r="A24" s="157"/>
      <c r="B24" s="157"/>
      <c r="C24" s="157"/>
      <c r="D24" s="157"/>
      <c r="E24" s="157"/>
      <c r="F24" s="12"/>
      <c r="G24" s="12"/>
      <c r="H24" s="12"/>
      <c r="I24" s="13" t="e">
        <f t="shared" si="0"/>
        <v>#DIV/0!</v>
      </c>
      <c r="J24" s="12"/>
      <c r="K24" s="12"/>
      <c r="L24" s="12"/>
      <c r="M24" s="12"/>
      <c r="N24" s="12"/>
      <c r="O24" s="12"/>
      <c r="P24" s="12"/>
      <c r="Q24" s="12"/>
    </row>
    <row r="25" spans="1:17" x14ac:dyDescent="0.3">
      <c r="A25" s="157"/>
      <c r="B25" s="157"/>
      <c r="C25" s="157"/>
      <c r="D25" s="157"/>
      <c r="E25" s="157"/>
      <c r="F25" s="12"/>
      <c r="G25" s="12"/>
      <c r="H25" s="12"/>
      <c r="I25" s="13" t="e">
        <f t="shared" si="0"/>
        <v>#DIV/0!</v>
      </c>
      <c r="J25" s="12"/>
      <c r="K25" s="12"/>
      <c r="L25" s="12"/>
      <c r="M25" s="12"/>
      <c r="N25" s="12"/>
      <c r="O25" s="12"/>
      <c r="P25" s="12"/>
      <c r="Q25" s="12"/>
    </row>
    <row r="26" spans="1:17" x14ac:dyDescent="0.3">
      <c r="A26" s="157"/>
      <c r="B26" s="157"/>
      <c r="C26" s="157"/>
      <c r="D26" s="157"/>
      <c r="E26" s="157"/>
      <c r="F26" s="12"/>
      <c r="G26" s="12"/>
      <c r="H26" s="12"/>
      <c r="I26" s="13" t="e">
        <f t="shared" si="0"/>
        <v>#DIV/0!</v>
      </c>
      <c r="J26" s="12"/>
      <c r="K26" s="12"/>
      <c r="L26" s="12"/>
      <c r="M26" s="12"/>
      <c r="N26" s="12"/>
      <c r="O26" s="12"/>
      <c r="P26" s="12"/>
      <c r="Q26" s="12"/>
    </row>
    <row r="27" spans="1:17" x14ac:dyDescent="0.3">
      <c r="A27" s="157"/>
      <c r="B27" s="157"/>
      <c r="C27" s="157"/>
      <c r="D27" s="157"/>
      <c r="E27" s="157"/>
      <c r="F27" s="12"/>
      <c r="G27" s="12"/>
      <c r="H27" s="12"/>
      <c r="I27" s="13" t="e">
        <f t="shared" si="0"/>
        <v>#DIV/0!</v>
      </c>
      <c r="J27" s="12"/>
      <c r="K27" s="12"/>
      <c r="L27" s="12"/>
      <c r="M27" s="12"/>
      <c r="N27" s="12"/>
      <c r="O27" s="12"/>
      <c r="P27" s="12"/>
      <c r="Q27" s="12"/>
    </row>
    <row r="28" spans="1:17" x14ac:dyDescent="0.3">
      <c r="A28" s="157"/>
      <c r="B28" s="157"/>
      <c r="C28" s="157"/>
      <c r="D28" s="157"/>
      <c r="E28" s="157"/>
      <c r="F28" s="12"/>
      <c r="G28" s="12"/>
      <c r="H28" s="12"/>
      <c r="I28" s="13" t="e">
        <f t="shared" si="0"/>
        <v>#DIV/0!</v>
      </c>
      <c r="J28" s="12"/>
      <c r="K28" s="12"/>
      <c r="L28" s="12"/>
      <c r="M28" s="12"/>
      <c r="N28" s="12"/>
      <c r="O28" s="12"/>
      <c r="P28" s="12"/>
      <c r="Q28" s="12"/>
    </row>
    <row r="29" spans="1:17" x14ac:dyDescent="0.3">
      <c r="A29" s="157"/>
      <c r="B29" s="157"/>
      <c r="C29" s="157"/>
      <c r="D29" s="157"/>
      <c r="E29" s="157"/>
      <c r="F29" s="12"/>
      <c r="G29" s="12"/>
      <c r="H29" s="12"/>
      <c r="I29" s="13" t="e">
        <f t="shared" si="0"/>
        <v>#DIV/0!</v>
      </c>
      <c r="J29" s="12"/>
      <c r="K29" s="12"/>
      <c r="L29" s="12"/>
      <c r="M29" s="12"/>
      <c r="N29" s="12"/>
      <c r="O29" s="12"/>
      <c r="P29" s="12"/>
      <c r="Q29" s="12"/>
    </row>
    <row r="30" spans="1:17" x14ac:dyDescent="0.3">
      <c r="A30" s="157"/>
      <c r="B30" s="157"/>
      <c r="C30" s="157"/>
      <c r="D30" s="157"/>
      <c r="E30" s="157"/>
      <c r="F30" s="12"/>
      <c r="G30" s="12"/>
      <c r="H30" s="12"/>
      <c r="I30" s="13" t="e">
        <f t="shared" si="0"/>
        <v>#DIV/0!</v>
      </c>
      <c r="J30" s="12"/>
      <c r="K30" s="12"/>
      <c r="L30" s="12"/>
      <c r="M30" s="12"/>
      <c r="N30" s="12"/>
      <c r="O30" s="12"/>
      <c r="P30" s="12"/>
      <c r="Q30" s="12"/>
    </row>
    <row r="31" spans="1:17" x14ac:dyDescent="0.3">
      <c r="A31" s="157"/>
      <c r="B31" s="157"/>
      <c r="C31" s="157"/>
      <c r="D31" s="157"/>
      <c r="E31" s="157"/>
      <c r="F31" s="12"/>
      <c r="G31" s="12"/>
      <c r="H31" s="12"/>
      <c r="I31" s="13" t="e">
        <f t="shared" si="0"/>
        <v>#DIV/0!</v>
      </c>
      <c r="J31" s="12"/>
      <c r="K31" s="12"/>
      <c r="L31" s="12"/>
      <c r="M31" s="12"/>
      <c r="N31" s="12"/>
      <c r="O31" s="12"/>
      <c r="P31" s="12"/>
      <c r="Q31" s="12"/>
    </row>
    <row r="32" spans="1:17" x14ac:dyDescent="0.3">
      <c r="A32" s="157"/>
      <c r="B32" s="157"/>
      <c r="C32" s="157"/>
      <c r="D32" s="157"/>
      <c r="E32" s="157"/>
      <c r="F32" s="12"/>
      <c r="G32" s="12"/>
      <c r="H32" s="12"/>
      <c r="I32" s="13" t="e">
        <f t="shared" si="0"/>
        <v>#DIV/0!</v>
      </c>
      <c r="J32" s="12"/>
      <c r="K32" s="12"/>
      <c r="L32" s="12"/>
      <c r="M32" s="12"/>
      <c r="N32" s="12"/>
      <c r="O32" s="12"/>
      <c r="P32" s="12"/>
      <c r="Q32" s="12"/>
    </row>
    <row r="33" spans="1:17" x14ac:dyDescent="0.3">
      <c r="A33" s="157"/>
      <c r="B33" s="157"/>
      <c r="C33" s="157"/>
      <c r="D33" s="157"/>
      <c r="E33" s="157"/>
      <c r="F33" s="12"/>
      <c r="G33" s="12"/>
      <c r="H33" s="12"/>
      <c r="I33" s="13" t="e">
        <f t="shared" si="0"/>
        <v>#DIV/0!</v>
      </c>
      <c r="J33" s="12"/>
      <c r="K33" s="12"/>
      <c r="L33" s="12"/>
      <c r="M33" s="12"/>
      <c r="N33" s="12"/>
      <c r="O33" s="12"/>
      <c r="P33" s="12"/>
      <c r="Q33" s="12"/>
    </row>
    <row r="34" spans="1:17" x14ac:dyDescent="0.3">
      <c r="A34" s="157"/>
      <c r="B34" s="157"/>
      <c r="C34" s="157"/>
      <c r="D34" s="157"/>
      <c r="E34" s="157"/>
      <c r="F34" s="12"/>
      <c r="G34" s="12"/>
      <c r="H34" s="12"/>
      <c r="I34" s="13" t="e">
        <f t="shared" si="0"/>
        <v>#DIV/0!</v>
      </c>
      <c r="J34" s="12"/>
      <c r="K34" s="12"/>
      <c r="L34" s="12"/>
      <c r="M34" s="12"/>
      <c r="N34" s="12"/>
      <c r="O34" s="12"/>
      <c r="P34" s="12"/>
      <c r="Q34" s="12"/>
    </row>
    <row r="35" spans="1:17" x14ac:dyDescent="0.3">
      <c r="A35" s="157"/>
      <c r="B35" s="157"/>
      <c r="C35" s="157"/>
      <c r="D35" s="157"/>
      <c r="E35" s="157"/>
      <c r="F35" s="12"/>
      <c r="G35" s="12"/>
      <c r="H35" s="12"/>
      <c r="I35" s="13" t="e">
        <f t="shared" si="0"/>
        <v>#DIV/0!</v>
      </c>
      <c r="J35" s="12"/>
      <c r="K35" s="12"/>
      <c r="L35" s="12"/>
      <c r="M35" s="12"/>
      <c r="N35" s="12"/>
      <c r="O35" s="12"/>
      <c r="P35" s="12"/>
      <c r="Q35" s="12"/>
    </row>
    <row r="36" spans="1:17" x14ac:dyDescent="0.3">
      <c r="A36" s="157"/>
      <c r="B36" s="157"/>
      <c r="C36" s="157"/>
      <c r="D36" s="157"/>
      <c r="E36" s="157"/>
      <c r="F36" s="12"/>
      <c r="G36" s="12"/>
      <c r="H36" s="12"/>
      <c r="I36" s="13" t="e">
        <f t="shared" si="0"/>
        <v>#DIV/0!</v>
      </c>
      <c r="J36" s="12"/>
      <c r="K36" s="12"/>
      <c r="L36" s="12"/>
      <c r="M36" s="12"/>
      <c r="N36" s="12"/>
      <c r="O36" s="12"/>
      <c r="P36" s="12"/>
      <c r="Q36" s="12"/>
    </row>
    <row r="37" spans="1:17" x14ac:dyDescent="0.3">
      <c r="A37" s="157"/>
      <c r="B37" s="157"/>
      <c r="C37" s="157"/>
      <c r="D37" s="157"/>
      <c r="E37" s="157"/>
      <c r="F37" s="12"/>
      <c r="G37" s="12"/>
      <c r="H37" s="12"/>
      <c r="I37" s="13" t="e">
        <f t="shared" si="0"/>
        <v>#DIV/0!</v>
      </c>
      <c r="J37" s="12"/>
      <c r="K37" s="12"/>
      <c r="L37" s="12"/>
      <c r="M37" s="12"/>
      <c r="N37" s="12"/>
      <c r="O37" s="12"/>
      <c r="P37" s="12"/>
      <c r="Q37" s="12"/>
    </row>
    <row r="38" spans="1:17" x14ac:dyDescent="0.3">
      <c r="A38" s="157"/>
      <c r="B38" s="157"/>
      <c r="C38" s="157"/>
      <c r="D38" s="157"/>
      <c r="E38" s="157"/>
      <c r="F38" s="12"/>
      <c r="G38" s="12"/>
      <c r="H38" s="12"/>
      <c r="I38" s="13" t="e">
        <f t="shared" si="0"/>
        <v>#DIV/0!</v>
      </c>
      <c r="J38" s="12"/>
      <c r="K38" s="12"/>
      <c r="L38" s="12"/>
      <c r="M38" s="12"/>
      <c r="N38" s="12"/>
      <c r="O38" s="12"/>
      <c r="P38" s="12"/>
      <c r="Q38" s="12"/>
    </row>
    <row r="39" spans="1:17" x14ac:dyDescent="0.3">
      <c r="A39" s="157"/>
      <c r="B39" s="157"/>
      <c r="C39" s="157"/>
      <c r="D39" s="157"/>
      <c r="E39" s="157"/>
      <c r="F39" s="12"/>
      <c r="G39" s="12"/>
      <c r="H39" s="12"/>
      <c r="I39" s="13" t="e">
        <f t="shared" si="0"/>
        <v>#DIV/0!</v>
      </c>
      <c r="J39" s="12"/>
      <c r="K39" s="12"/>
      <c r="L39" s="12"/>
      <c r="M39" s="12"/>
      <c r="N39" s="12"/>
      <c r="O39" s="12"/>
      <c r="P39" s="12"/>
      <c r="Q39" s="12"/>
    </row>
    <row r="40" spans="1:17" x14ac:dyDescent="0.3">
      <c r="A40" s="157"/>
      <c r="B40" s="157"/>
      <c r="C40" s="157"/>
      <c r="D40" s="157"/>
      <c r="E40" s="157"/>
      <c r="F40" s="12"/>
      <c r="G40" s="12"/>
      <c r="H40" s="12"/>
      <c r="I40" s="13" t="e">
        <f t="shared" si="0"/>
        <v>#DIV/0!</v>
      </c>
      <c r="J40" s="12"/>
      <c r="K40" s="12"/>
      <c r="L40" s="12"/>
      <c r="M40" s="12"/>
      <c r="N40" s="12"/>
      <c r="O40" s="12"/>
      <c r="P40" s="12"/>
      <c r="Q40" s="12"/>
    </row>
    <row r="41" spans="1:17" x14ac:dyDescent="0.3">
      <c r="A41" s="157"/>
      <c r="B41" s="157"/>
      <c r="C41" s="157"/>
      <c r="D41" s="157"/>
      <c r="E41" s="157"/>
      <c r="F41" s="12"/>
      <c r="G41" s="12"/>
      <c r="H41" s="12"/>
      <c r="I41" s="13" t="e">
        <f t="shared" si="0"/>
        <v>#DIV/0!</v>
      </c>
      <c r="J41" s="12"/>
      <c r="K41" s="12"/>
      <c r="L41" s="12"/>
      <c r="M41" s="12"/>
      <c r="N41" s="12"/>
      <c r="O41" s="12"/>
      <c r="P41" s="12"/>
      <c r="Q41" s="12"/>
    </row>
    <row r="42" spans="1:17" x14ac:dyDescent="0.3">
      <c r="A42" s="157"/>
      <c r="B42" s="157"/>
      <c r="C42" s="157"/>
      <c r="D42" s="157"/>
      <c r="E42" s="157"/>
      <c r="F42" s="12"/>
      <c r="G42" s="12"/>
      <c r="H42" s="12"/>
      <c r="I42" s="13" t="e">
        <f t="shared" si="0"/>
        <v>#DIV/0!</v>
      </c>
      <c r="J42" s="12"/>
      <c r="K42" s="12"/>
      <c r="L42" s="12"/>
      <c r="M42" s="12"/>
      <c r="N42" s="12"/>
      <c r="O42" s="12"/>
      <c r="P42" s="12"/>
      <c r="Q42" s="12"/>
    </row>
    <row r="43" spans="1:17" x14ac:dyDescent="0.3">
      <c r="A43" s="157"/>
      <c r="B43" s="157"/>
      <c r="C43" s="157"/>
      <c r="D43" s="157"/>
      <c r="E43" s="157"/>
      <c r="F43" s="12"/>
      <c r="G43" s="12"/>
      <c r="H43" s="12"/>
      <c r="I43" s="13" t="e">
        <f t="shared" si="0"/>
        <v>#DIV/0!</v>
      </c>
      <c r="J43" s="12"/>
      <c r="K43" s="12"/>
      <c r="L43" s="12"/>
      <c r="M43" s="12"/>
      <c r="N43" s="12"/>
      <c r="O43" s="12"/>
      <c r="P43" s="12"/>
      <c r="Q43" s="12"/>
    </row>
    <row r="44" spans="1:17" x14ac:dyDescent="0.3">
      <c r="A44" s="157"/>
      <c r="B44" s="157"/>
      <c r="C44" s="157"/>
      <c r="D44" s="157"/>
      <c r="E44" s="157"/>
      <c r="F44" s="12"/>
      <c r="G44" s="12"/>
      <c r="H44" s="12"/>
      <c r="I44" s="13" t="e">
        <f t="shared" si="0"/>
        <v>#DIV/0!</v>
      </c>
      <c r="J44" s="12"/>
      <c r="K44" s="12"/>
      <c r="L44" s="12"/>
      <c r="M44" s="12"/>
      <c r="N44" s="12"/>
      <c r="O44" s="12"/>
      <c r="P44" s="12"/>
      <c r="Q44" s="12"/>
    </row>
    <row r="45" spans="1:17" x14ac:dyDescent="0.3">
      <c r="A45" s="157"/>
      <c r="B45" s="157"/>
      <c r="C45" s="157"/>
      <c r="D45" s="157"/>
      <c r="E45" s="157"/>
      <c r="F45" s="12"/>
      <c r="G45" s="12"/>
      <c r="H45" s="12"/>
      <c r="I45" s="13" t="e">
        <f t="shared" si="0"/>
        <v>#DIV/0!</v>
      </c>
      <c r="J45" s="12"/>
      <c r="K45" s="12"/>
      <c r="L45" s="12"/>
      <c r="M45" s="12"/>
      <c r="N45" s="12"/>
      <c r="O45" s="12"/>
      <c r="P45" s="12"/>
      <c r="Q45" s="12"/>
    </row>
    <row r="46" spans="1:17" x14ac:dyDescent="0.3">
      <c r="A46" s="157"/>
      <c r="B46" s="157"/>
      <c r="C46" s="157"/>
      <c r="D46" s="157"/>
      <c r="E46" s="157"/>
      <c r="F46" s="12"/>
      <c r="G46" s="12"/>
      <c r="H46" s="12"/>
      <c r="I46" s="13" t="e">
        <f t="shared" si="0"/>
        <v>#DIV/0!</v>
      </c>
      <c r="J46" s="12"/>
      <c r="K46" s="12"/>
      <c r="L46" s="12"/>
      <c r="M46" s="12"/>
      <c r="N46" s="12"/>
      <c r="O46" s="12"/>
      <c r="P46" s="12"/>
      <c r="Q46" s="12"/>
    </row>
    <row r="47" spans="1:17" x14ac:dyDescent="0.3">
      <c r="A47" s="157"/>
      <c r="B47" s="157"/>
      <c r="C47" s="157"/>
      <c r="D47" s="157"/>
      <c r="E47" s="157"/>
      <c r="F47" s="12"/>
      <c r="G47" s="12"/>
      <c r="H47" s="12"/>
      <c r="I47" s="13" t="e">
        <f t="shared" si="0"/>
        <v>#DIV/0!</v>
      </c>
      <c r="J47" s="12"/>
      <c r="K47" s="12"/>
      <c r="L47" s="12"/>
      <c r="M47" s="12"/>
      <c r="N47" s="12"/>
      <c r="O47" s="12"/>
      <c r="P47" s="12"/>
      <c r="Q47" s="12"/>
    </row>
    <row r="48" spans="1:17" x14ac:dyDescent="0.3">
      <c r="A48" s="157"/>
      <c r="B48" s="157"/>
      <c r="C48" s="157"/>
      <c r="D48" s="157"/>
      <c r="E48" s="157"/>
      <c r="F48" s="12"/>
      <c r="G48" s="12"/>
      <c r="H48" s="12"/>
      <c r="I48" s="13" t="e">
        <f t="shared" si="0"/>
        <v>#DIV/0!</v>
      </c>
      <c r="J48" s="12"/>
      <c r="K48" s="12"/>
      <c r="L48" s="12"/>
      <c r="M48" s="12"/>
      <c r="N48" s="12"/>
      <c r="O48" s="12"/>
      <c r="P48" s="12"/>
      <c r="Q48" s="12"/>
    </row>
    <row r="49" spans="1:17" x14ac:dyDescent="0.3">
      <c r="A49" s="157"/>
      <c r="B49" s="157"/>
      <c r="C49" s="157"/>
      <c r="D49" s="157"/>
      <c r="E49" s="157"/>
      <c r="F49" s="12"/>
      <c r="G49" s="12"/>
      <c r="H49" s="12"/>
      <c r="I49" s="13" t="e">
        <f t="shared" si="0"/>
        <v>#DIV/0!</v>
      </c>
      <c r="J49" s="12"/>
      <c r="K49" s="12"/>
      <c r="L49" s="12"/>
      <c r="M49" s="12"/>
      <c r="N49" s="12"/>
      <c r="O49" s="12"/>
      <c r="P49" s="12"/>
      <c r="Q49" s="12"/>
    </row>
    <row r="50" spans="1:17" x14ac:dyDescent="0.3">
      <c r="L50">
        <f>SUM(L5:L49)</f>
        <v>267.5</v>
      </c>
      <c r="M50">
        <f t="shared" ref="M50:Q50" si="1">SUM(M5:M49)</f>
        <v>54</v>
      </c>
      <c r="N50">
        <f t="shared" si="1"/>
        <v>0</v>
      </c>
      <c r="O50">
        <f t="shared" si="1"/>
        <v>0</v>
      </c>
      <c r="P50">
        <f t="shared" si="1"/>
        <v>374.5</v>
      </c>
      <c r="Q50">
        <f t="shared" si="1"/>
        <v>0</v>
      </c>
    </row>
  </sheetData>
  <mergeCells count="101">
    <mergeCell ref="A49:C49"/>
    <mergeCell ref="D49:E49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39:C39"/>
    <mergeCell ref="D39:E39"/>
    <mergeCell ref="A40:C40"/>
    <mergeCell ref="D40:E40"/>
    <mergeCell ref="A41:C41"/>
    <mergeCell ref="D41:E41"/>
    <mergeCell ref="A42:C42"/>
    <mergeCell ref="D42:E42"/>
    <mergeCell ref="A48:C48"/>
    <mergeCell ref="D48:E48"/>
    <mergeCell ref="A34:C34"/>
    <mergeCell ref="D34:E34"/>
    <mergeCell ref="A35:C35"/>
    <mergeCell ref="D35:E35"/>
    <mergeCell ref="A36:C36"/>
    <mergeCell ref="D36:E36"/>
    <mergeCell ref="A37:C37"/>
    <mergeCell ref="D37:E37"/>
    <mergeCell ref="A38:C38"/>
    <mergeCell ref="D38:E38"/>
    <mergeCell ref="A29:C29"/>
    <mergeCell ref="D29:E29"/>
    <mergeCell ref="A30:C30"/>
    <mergeCell ref="D30:E30"/>
    <mergeCell ref="A31:C31"/>
    <mergeCell ref="D31:E31"/>
    <mergeCell ref="A32:C32"/>
    <mergeCell ref="D32:E32"/>
    <mergeCell ref="A33:C33"/>
    <mergeCell ref="D33:E33"/>
    <mergeCell ref="A24:C24"/>
    <mergeCell ref="D24:E24"/>
    <mergeCell ref="A25:C25"/>
    <mergeCell ref="D25:E25"/>
    <mergeCell ref="A26:C26"/>
    <mergeCell ref="D26:E26"/>
    <mergeCell ref="A27:C27"/>
    <mergeCell ref="D27:E27"/>
    <mergeCell ref="A28:C28"/>
    <mergeCell ref="D28:E28"/>
    <mergeCell ref="A19:C19"/>
    <mergeCell ref="D19:E19"/>
    <mergeCell ref="A20:C20"/>
    <mergeCell ref="D20:E20"/>
    <mergeCell ref="A21:C21"/>
    <mergeCell ref="D21:E21"/>
    <mergeCell ref="A22:C22"/>
    <mergeCell ref="D22:E22"/>
    <mergeCell ref="A23:C23"/>
    <mergeCell ref="D23:E23"/>
    <mergeCell ref="A14:C14"/>
    <mergeCell ref="D14:E14"/>
    <mergeCell ref="A15:C15"/>
    <mergeCell ref="D15:E15"/>
    <mergeCell ref="A16:C16"/>
    <mergeCell ref="D16:E16"/>
    <mergeCell ref="A17:C17"/>
    <mergeCell ref="D17:E17"/>
    <mergeCell ref="A18:C18"/>
    <mergeCell ref="D18:E18"/>
    <mergeCell ref="A9:C9"/>
    <mergeCell ref="D9:E9"/>
    <mergeCell ref="A10:C10"/>
    <mergeCell ref="D10:E10"/>
    <mergeCell ref="A11:C11"/>
    <mergeCell ref="D11:E11"/>
    <mergeCell ref="A12:C12"/>
    <mergeCell ref="D12:E12"/>
    <mergeCell ref="A13:C13"/>
    <mergeCell ref="D13:E13"/>
    <mergeCell ref="P3:P4"/>
    <mergeCell ref="Q3:Q4"/>
    <mergeCell ref="A5:C5"/>
    <mergeCell ref="D5:E5"/>
    <mergeCell ref="A6:C6"/>
    <mergeCell ref="D6:E6"/>
    <mergeCell ref="A7:C7"/>
    <mergeCell ref="D7:E7"/>
    <mergeCell ref="A8:C8"/>
    <mergeCell ref="D8:E8"/>
    <mergeCell ref="A1:E1"/>
    <mergeCell ref="A3:C4"/>
    <mergeCell ref="D3:E4"/>
    <mergeCell ref="I3:I4"/>
    <mergeCell ref="K3:K4"/>
    <mergeCell ref="L3:L4"/>
    <mergeCell ref="M3:M4"/>
    <mergeCell ref="N3:N4"/>
    <mergeCell ref="O3:O4"/>
  </mergeCells>
  <pageMargins left="0.7" right="0.7" top="0.75" bottom="0.75" header="0.51180555555555496" footer="0.511805555555554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Global</vt:lpstr>
      <vt:lpstr>1°college</vt:lpstr>
      <vt:lpstr>2023</vt:lpstr>
      <vt:lpstr>2°college</vt:lpstr>
      <vt:lpstr>3°college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CSFV Bretagne</dc:creator>
  <cp:keywords/>
  <dc:description/>
  <cp:lastModifiedBy>Romain B.</cp:lastModifiedBy>
  <cp:revision>4</cp:revision>
  <dcterms:created xsi:type="dcterms:W3CDTF">2012-12-31T08:00:06Z</dcterms:created>
  <dcterms:modified xsi:type="dcterms:W3CDTF">2025-03-18T11:19:24Z</dcterms:modified>
  <cp:category/>
  <cp:contentStatus/>
</cp:coreProperties>
</file>